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fs4\掲示板\★原議\保管\21_プロモーション課\2025年度\プロモ第14号_日本スポーツマスターズ２０２５愛媛大会参加申込に係る事務手続きの依頼について\参加申込関係書類\01_参加申込書（各競技）\"/>
    </mc:Choice>
  </mc:AlternateContent>
  <xr:revisionPtr revIDLastSave="0" documentId="13_ncr:1_{B19E1BB7-6424-4DFA-ABD8-080330A299DF}" xr6:coauthVersionLast="47" xr6:coauthVersionMax="47" xr10:uidLastSave="{00000000-0000-0000-0000-000000000000}"/>
  <bookViews>
    <workbookView xWindow="-108" yWindow="-108" windowWidth="23256" windowHeight="13896" tabRatio="931" firstSheet="1" activeTab="4"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コーチ申請書 " sheetId="30" r:id="rId6"/>
    <sheet name="会員証等写し貼付用紙①" sheetId="13" r:id="rId7"/>
    <sheet name="用紙②7～14" sheetId="17" r:id="rId8"/>
    <sheet name="用紙③15～20" sheetId="16" r:id="rId9"/>
    <sheet name="用紙④21～25" sheetId="29" r:id="rId10"/>
    <sheet name="区分表" sheetId="21" r:id="rId11"/>
    <sheet name="作業" sheetId="28" state="hidden" r:id="rId12"/>
  </sheets>
  <definedNames>
    <definedName name="_xlnm.Print_Area" localSheetId="5">'コーチ申請書 '!$A$1:$J$29</definedName>
    <definedName name="_xlnm.Print_Area" localSheetId="4">参加者名簿!$A$1:$X$49</definedName>
    <definedName name="_xlnm.Print_Area" localSheetId="1">'参加者名簿　記入注記'!$A$1:$X$49</definedName>
    <definedName name="_xlnm.Print_Area" localSheetId="8">'用紙③15～20'!$A$1:$N$20</definedName>
    <definedName name="_xlnm.Print_Area" localSheetId="9">'用紙④21～25'!$A$1:$N$20</definedName>
    <definedName name="_xlnm.Print_Area" localSheetId="3">臨時監督申請書!$A$1:$J$29</definedName>
    <definedName name="_xlnm.Print_Area" localSheetId="2">'臨時監督申請書　記入注記'!$A$1:$J$29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8" l="1"/>
  <c r="G3" i="30"/>
  <c r="Y19" i="18"/>
  <c r="Y38" i="18"/>
  <c r="F16" i="18"/>
  <c r="V4" i="28" l="1"/>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F11" i="16"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Y16" i="18"/>
  <c r="M17" i="18"/>
  <c r="N4" i="28" s="1"/>
  <c r="Y17" i="18"/>
  <c r="M18" i="18"/>
  <c r="N5" i="28" s="1"/>
  <c r="D18" i="18"/>
  <c r="E5" i="28" s="1"/>
  <c r="M19" i="18"/>
  <c r="N6" i="28" s="1"/>
  <c r="D19" i="18"/>
  <c r="E6" i="28" s="1"/>
  <c r="D20" i="18"/>
  <c r="E7" i="28" s="1"/>
  <c r="AE20" i="18"/>
  <c r="M20" i="18"/>
  <c r="N7" i="28" s="1"/>
  <c r="Y20" i="18"/>
  <c r="M21" i="18"/>
  <c r="N8" i="28" s="1"/>
  <c r="D21" i="18"/>
  <c r="E8" i="28" s="1"/>
  <c r="Y21" i="18"/>
  <c r="M22" i="18"/>
  <c r="N9" i="28" s="1"/>
  <c r="D23" i="18"/>
  <c r="E10" i="28" s="1"/>
  <c r="M23" i="18"/>
  <c r="N10" i="28" s="1"/>
  <c r="Y23" i="18"/>
  <c r="D24" i="18"/>
  <c r="E11" i="28" s="1"/>
  <c r="M24" i="18"/>
  <c r="N11" i="28" s="1"/>
  <c r="Y24" i="18"/>
  <c r="M25" i="18"/>
  <c r="N12" i="28" s="1"/>
  <c r="D25" i="18"/>
  <c r="E12" i="28" s="1"/>
  <c r="Y25" i="18"/>
  <c r="M26" i="18"/>
  <c r="N13" i="28" s="1"/>
  <c r="Y26" i="18"/>
  <c r="M27" i="18"/>
  <c r="N14" i="28" s="1"/>
  <c r="D27" i="18"/>
  <c r="E14" i="28" s="1"/>
  <c r="D28" i="18"/>
  <c r="E15" i="28" s="1"/>
  <c r="AE28" i="18"/>
  <c r="M28" i="18"/>
  <c r="N15" i="28" s="1"/>
  <c r="Y28" i="18"/>
  <c r="D29" i="18"/>
  <c r="E16" i="28" s="1"/>
  <c r="AE29" i="18"/>
  <c r="M29" i="18"/>
  <c r="N16" i="28" s="1"/>
  <c r="Y29" i="18"/>
  <c r="D30" i="18"/>
  <c r="E17" i="28" s="1"/>
  <c r="M30" i="18"/>
  <c r="N17" i="28" s="1"/>
  <c r="Y30" i="18"/>
  <c r="AE30" i="18"/>
  <c r="M31" i="18"/>
  <c r="N18" i="28" s="1"/>
  <c r="M32" i="18"/>
  <c r="N19" i="28" s="1"/>
  <c r="D32" i="18"/>
  <c r="E19" i="28" s="1"/>
  <c r="D33" i="18"/>
  <c r="E20" i="28" s="1"/>
  <c r="M33" i="18"/>
  <c r="N20" i="28" s="1"/>
  <c r="Y33" i="18"/>
  <c r="D34" i="18"/>
  <c r="E21" i="28" s="1"/>
  <c r="AE34" i="18"/>
  <c r="M34" i="18"/>
  <c r="N21" i="28" s="1"/>
  <c r="Y34" i="18"/>
  <c r="M35" i="18"/>
  <c r="N22" i="28" s="1"/>
  <c r="D35" i="18"/>
  <c r="E22" i="28" s="1"/>
  <c r="Y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D21" i="20" s="1"/>
  <c r="AE21" i="20" s="1"/>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Y22" i="18"/>
  <c r="D17" i="18"/>
  <c r="E4" i="28" s="1"/>
  <c r="Y18" i="18"/>
  <c r="N3" i="28"/>
  <c r="X2" i="28"/>
  <c r="AB7" i="28" s="1"/>
  <c r="AE37" i="18"/>
  <c r="AE19" i="18"/>
  <c r="AE35" i="18"/>
  <c r="AE18" i="18"/>
  <c r="AE40" i="18"/>
  <c r="AE27" i="18"/>
  <c r="AF27" i="18"/>
  <c r="Y37" i="18"/>
  <c r="D36" i="18"/>
  <c r="E23" i="28" s="1"/>
  <c r="AE36" i="18"/>
  <c r="Y32" i="18"/>
  <c r="AE23" i="18"/>
  <c r="AF23" i="18"/>
  <c r="Y40" i="18"/>
  <c r="D39" i="18"/>
  <c r="E26" i="28" s="1"/>
  <c r="D31" i="18"/>
  <c r="E18" i="28" s="1"/>
  <c r="Y27" i="18"/>
  <c r="D26" i="18"/>
  <c r="E13" i="28" s="1"/>
  <c r="AE38" i="18"/>
  <c r="AE17" i="18"/>
  <c r="AF30" i="18"/>
  <c r="Y39" i="18"/>
  <c r="Y36" i="18"/>
  <c r="Y31" i="18"/>
  <c r="AE24" i="18"/>
  <c r="AE32" i="18"/>
  <c r="AE25" i="18"/>
  <c r="AE21" i="18"/>
  <c r="AF29" i="18"/>
  <c r="AE26" i="18"/>
  <c r="AE33" i="18"/>
  <c r="AE22" i="18"/>
  <c r="B7" i="28"/>
  <c r="A7" i="28" s="1"/>
  <c r="AA7" i="28"/>
  <c r="AF20" i="18"/>
  <c r="AE31" i="18"/>
  <c r="AE39" i="18"/>
  <c r="AF31" i="18"/>
  <c r="AF26" i="18"/>
  <c r="AF35" i="18"/>
  <c r="AF22" i="18"/>
  <c r="AF37" i="18"/>
  <c r="AF38" i="18"/>
  <c r="AF18" i="18"/>
  <c r="AF19" i="18"/>
  <c r="AF33" i="18"/>
  <c r="AF21" i="18"/>
  <c r="AF17" i="18"/>
  <c r="AF24" i="18"/>
  <c r="AF36" i="18"/>
  <c r="AF34" i="18"/>
  <c r="AF25" i="18"/>
  <c r="AF28" i="18"/>
  <c r="AF40" i="18"/>
  <c r="AF39" i="18"/>
  <c r="AF32" i="18"/>
  <c r="Y21" i="20"/>
  <c r="G14" i="28"/>
  <c r="Y18" i="20"/>
  <c r="D19" i="20"/>
  <c r="AE19" i="20" s="1"/>
  <c r="I15" i="17"/>
  <c r="F33" i="18"/>
  <c r="F34" i="18"/>
  <c r="F29" i="18"/>
  <c r="F26" i="18"/>
  <c r="F20" i="18"/>
  <c r="F26" i="20"/>
  <c r="F39" i="20"/>
  <c r="F40" i="18"/>
  <c r="F24" i="18"/>
  <c r="F32" i="20"/>
  <c r="F31" i="18"/>
  <c r="F33" i="20"/>
  <c r="F25" i="20"/>
  <c r="F20" i="20"/>
  <c r="F21" i="18"/>
  <c r="F35" i="18"/>
  <c r="F38" i="20"/>
  <c r="F17" i="18"/>
  <c r="D12" i="18"/>
  <c r="F22" i="20"/>
  <c r="F36" i="20"/>
  <c r="F27" i="20"/>
  <c r="F34" i="20"/>
  <c r="F28" i="20"/>
  <c r="F35" i="20"/>
  <c r="F38" i="18"/>
  <c r="F37" i="18"/>
  <c r="F36" i="18"/>
  <c r="F30" i="20"/>
  <c r="F24" i="20"/>
  <c r="F31" i="20"/>
  <c r="F19" i="18"/>
  <c r="F37" i="20"/>
  <c r="F17" i="20"/>
  <c r="F28" i="18"/>
  <c r="F30" i="18"/>
  <c r="F23" i="18"/>
  <c r="F39" i="18"/>
  <c r="F19" i="20"/>
  <c r="F16" i="20"/>
  <c r="F22" i="18"/>
  <c r="F18" i="20"/>
  <c r="F25" i="18"/>
  <c r="F23" i="20"/>
  <c r="F32" i="18"/>
  <c r="F18" i="18"/>
  <c r="F21" i="20"/>
  <c r="F40" i="20"/>
  <c r="F29" i="20"/>
  <c r="D12" i="20"/>
  <c r="B8" i="28" l="1"/>
  <c r="A8" i="28" s="1"/>
  <c r="Z15" i="28"/>
  <c r="D32" i="20"/>
  <c r="AE32" i="20" s="1"/>
  <c r="B19" i="28"/>
  <c r="A19" i="28" s="1"/>
  <c r="Y11" i="28"/>
  <c r="Y17" i="20"/>
  <c r="D16" i="18"/>
  <c r="AE16" i="18" s="1"/>
  <c r="AF16" i="18" s="1"/>
  <c r="A1" i="18" s="1"/>
  <c r="D22" i="20"/>
  <c r="AE22" i="20" s="1"/>
  <c r="AF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A9" i="28"/>
  <c r="X15" i="28"/>
  <c r="B15" i="17" s="1"/>
  <c r="AA10" i="28"/>
  <c r="AA6" i="28"/>
  <c r="B12" i="28"/>
  <c r="A12" i="28" s="1"/>
  <c r="Y7" i="28"/>
  <c r="Z7" i="28"/>
  <c r="Z8" i="28"/>
  <c r="Z4" i="28"/>
  <c r="X11" i="28"/>
  <c r="AA2" i="28"/>
  <c r="X9" i="28"/>
  <c r="B3" i="17" s="1"/>
  <c r="Z10" i="28"/>
  <c r="B10" i="28"/>
  <c r="A10" i="28" s="1"/>
  <c r="AA5" i="28"/>
  <c r="Z5" i="28"/>
  <c r="Z3" i="28"/>
  <c r="AA11" i="28"/>
  <c r="B20" i="28"/>
  <c r="A20" i="28" s="1"/>
  <c r="Z11" i="28"/>
  <c r="B6" i="28"/>
  <c r="A6" i="28" s="1"/>
  <c r="AA4" i="28"/>
  <c r="X3" i="28"/>
  <c r="Z19" i="28"/>
  <c r="X10" i="28"/>
  <c r="I5" i="17" s="1"/>
  <c r="Y12" i="28"/>
  <c r="Y6" i="28"/>
  <c r="B8" i="16"/>
  <c r="B9" i="16"/>
  <c r="Z25" i="28"/>
  <c r="Z20" i="28"/>
  <c r="X27" i="28"/>
  <c r="B12" i="29" s="1"/>
  <c r="Y13" i="28"/>
  <c r="B25" i="28"/>
  <c r="A25" i="28" s="1"/>
  <c r="Y27" i="28"/>
  <c r="AA19" i="28"/>
  <c r="B27" i="28"/>
  <c r="A27" i="28" s="1"/>
  <c r="Y19" i="28"/>
  <c r="X23" i="28"/>
  <c r="B4" i="29" s="1"/>
  <c r="AA27" i="28"/>
  <c r="X24" i="28"/>
  <c r="M3" i="29" s="1"/>
  <c r="B23" i="28"/>
  <c r="A23" i="28" s="1"/>
  <c r="B17" i="28"/>
  <c r="A17" i="28" s="1"/>
  <c r="AA20" i="28"/>
  <c r="M7" i="16"/>
  <c r="I7" i="16"/>
  <c r="I9" i="16"/>
  <c r="I8" i="16"/>
  <c r="AB20" i="28"/>
  <c r="AB19" i="28"/>
  <c r="AA26" i="28"/>
  <c r="Y24" i="28"/>
  <c r="Z21" i="28"/>
  <c r="AB27" i="28"/>
  <c r="Z24" i="28"/>
  <c r="B21" i="28"/>
  <c r="A21" i="28" s="1"/>
  <c r="Y22" i="28"/>
  <c r="X22" i="28"/>
  <c r="Z6" i="28"/>
  <c r="AB12" i="28"/>
  <c r="AB23" i="28"/>
  <c r="F9" i="13"/>
  <c r="Y23" i="28"/>
  <c r="B22" i="28"/>
  <c r="A22" i="28" s="1"/>
  <c r="AB3" i="28"/>
  <c r="X26" i="28"/>
  <c r="I3" i="17"/>
  <c r="B26" i="28"/>
  <c r="A26" i="28" s="1"/>
  <c r="Y25" i="28"/>
  <c r="Z26" i="28"/>
  <c r="Z13" i="28"/>
  <c r="Z23" i="28"/>
  <c r="AA22" i="28"/>
  <c r="AA21" i="28"/>
  <c r="Y21" i="28"/>
  <c r="Y18" i="28"/>
  <c r="B8" i="29"/>
  <c r="AB25" i="28"/>
  <c r="F7" i="29"/>
  <c r="B9" i="29"/>
  <c r="B7" i="29"/>
  <c r="AB13" i="28"/>
  <c r="B12" i="17"/>
  <c r="B13" i="17"/>
  <c r="B11" i="17"/>
  <c r="F11" i="17"/>
  <c r="M9" i="13"/>
  <c r="I10" i="13"/>
  <c r="AB6" i="28"/>
  <c r="I11" i="13"/>
  <c r="I9" i="13"/>
  <c r="B17" i="17"/>
  <c r="B11" i="13"/>
  <c r="I16" i="17"/>
  <c r="AB15" i="28"/>
  <c r="X18" i="28"/>
  <c r="M3" i="16" s="1"/>
  <c r="B9" i="13"/>
  <c r="Y17" i="28"/>
  <c r="F7" i="16"/>
  <c r="B15" i="28"/>
  <c r="A15" i="28" s="1"/>
  <c r="I6" i="13"/>
  <c r="B7" i="16"/>
  <c r="AA18" i="28"/>
  <c r="Z18" i="28"/>
  <c r="I13" i="17"/>
  <c r="D20" i="20"/>
  <c r="AE20" i="20" s="1"/>
  <c r="AA16" i="28"/>
  <c r="AA17" i="28"/>
  <c r="I5" i="13"/>
  <c r="AB11" i="28"/>
  <c r="Y14" i="28"/>
  <c r="B5" i="17"/>
  <c r="AA14" i="28"/>
  <c r="B9" i="17"/>
  <c r="Z16" i="28"/>
  <c r="F15" i="17"/>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B12" i="16"/>
  <c r="B13" i="16"/>
  <c r="B11" i="16"/>
  <c r="AB21" i="28"/>
  <c r="AB16" i="28"/>
  <c r="I17" i="17"/>
  <c r="Y31" i="20"/>
  <c r="D31" i="20"/>
  <c r="AE31" i="20" s="1"/>
  <c r="B14" i="13"/>
  <c r="B15" i="13"/>
  <c r="B13" i="13"/>
  <c r="I3" i="29"/>
  <c r="AF31" i="20" l="1"/>
  <c r="AF18" i="20"/>
  <c r="I15" i="13"/>
  <c r="I4" i="29"/>
  <c r="AB10" i="28"/>
  <c r="I5" i="29"/>
  <c r="AB4" i="28"/>
  <c r="I7" i="13"/>
  <c r="AB24" i="28"/>
  <c r="AB5" i="28"/>
  <c r="E3" i="28"/>
  <c r="Y3" i="28" s="1"/>
  <c r="I12" i="17"/>
  <c r="AB14" i="28"/>
  <c r="F7" i="17"/>
  <c r="B7" i="17"/>
  <c r="I11" i="17"/>
  <c r="AB8" i="28"/>
  <c r="M3" i="17"/>
  <c r="I4" i="17"/>
  <c r="AB2" i="28"/>
  <c r="AB1" i="28"/>
  <c r="I14" i="13"/>
  <c r="M13" i="13"/>
  <c r="AB9" i="28"/>
  <c r="F3" i="17"/>
  <c r="B4" i="17"/>
  <c r="B7" i="13"/>
  <c r="F5" i="13"/>
  <c r="B5" i="13"/>
  <c r="B6" i="13"/>
  <c r="I7" i="17"/>
  <c r="I8" i="17"/>
  <c r="I9" i="17"/>
  <c r="M7" i="17"/>
  <c r="B11" i="29"/>
  <c r="B13" i="29"/>
  <c r="F11" i="29"/>
  <c r="B3" i="29"/>
  <c r="F3" i="29"/>
  <c r="B5" i="29"/>
  <c r="M7" i="29"/>
  <c r="I7" i="29"/>
  <c r="I8" i="29"/>
  <c r="AB26" i="28"/>
  <c r="I9" i="29"/>
  <c r="AB22" i="28"/>
  <c r="I12" i="16"/>
  <c r="I11" i="16"/>
  <c r="I13" i="16"/>
  <c r="M11" i="16"/>
  <c r="F3" i="16"/>
  <c r="B5" i="16"/>
  <c r="B4" i="16"/>
  <c r="B3" i="16"/>
  <c r="AB17" i="28"/>
  <c r="AB18" i="28"/>
  <c r="I5" i="16"/>
  <c r="I3" i="16"/>
  <c r="I4" i="16"/>
  <c r="AF33" i="20"/>
  <c r="AF24" i="20"/>
  <c r="AF16" i="20"/>
  <c r="AF23" i="20"/>
  <c r="AF19" i="20"/>
  <c r="AF21" i="20"/>
  <c r="AF20" i="20"/>
  <c r="AF32" i="20"/>
  <c r="AF17" i="20"/>
  <c r="A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151C7D8F-8D45-41C0-8ECA-A546A19B7382}">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<sst xmlns="http://schemas.openxmlformats.org/spreadsheetml/2006/main" count="754" uniqueCount="258">
  <si>
    <t>月</t>
    <rPh sb="0" eb="1">
      <t>ガツ</t>
    </rPh>
    <phoneticPr fontId="1"/>
  </si>
  <si>
    <t>日</t>
    <rPh sb="0" eb="1">
      <t>ニチ</t>
    </rPh>
    <phoneticPr fontId="1"/>
  </si>
  <si>
    <t>空手道連盟</t>
    <rPh sb="0" eb="1">
      <t>カラ</t>
    </rPh>
    <rPh sb="1" eb="2">
      <t>テ</t>
    </rPh>
    <rPh sb="2" eb="3">
      <t>ドウ</t>
    </rPh>
    <rPh sb="3" eb="5">
      <t>レンメイ</t>
    </rPh>
    <phoneticPr fontId="1"/>
  </si>
  <si>
    <t>会長</t>
    <rPh sb="0" eb="2">
      <t>カイチョウ</t>
    </rPh>
    <phoneticPr fontId="1"/>
  </si>
  <si>
    <t>印</t>
    <rPh sb="0" eb="1">
      <t>イン</t>
    </rPh>
    <phoneticPr fontId="1"/>
  </si>
  <si>
    <t>都道府県名</t>
    <rPh sb="0" eb="4">
      <t>トドウフケン</t>
    </rPh>
    <rPh sb="4" eb="5">
      <t>メイ</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</si>
  <si>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</si>
  <si>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監　督</t>
    <rPh sb="0" eb="1">
      <t>ラン</t>
    </rPh>
    <rPh sb="2" eb="3">
      <t>ヨシ</t>
    </rPh>
    <phoneticPr fontId="1"/>
  </si>
  <si>
    <t>氏　　　名</t>
    <rPh sb="0" eb="1">
      <t>シ</t>
    </rPh>
    <rPh sb="4" eb="5">
      <t>メイ</t>
    </rPh>
    <phoneticPr fontId="1"/>
  </si>
  <si>
    <t>生年月日
（西暦）</t>
    <rPh sb="0" eb="2">
      <t>セイネン</t>
    </rPh>
    <rPh sb="2" eb="4">
      <t>ガッピ</t>
    </rPh>
    <rPh sb="6" eb="8">
      <t>セイレキ</t>
    </rPh>
    <phoneticPr fontId="1"/>
  </si>
  <si>
    <t>資　　格</t>
    <rPh sb="0" eb="1">
      <t>シ</t>
    </rPh>
    <rPh sb="3" eb="4">
      <t>カク</t>
    </rPh>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</si>
  <si>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</si>
  <si>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全空連　太郎</t>
    <rPh sb="0" eb="3">
      <t>ゼンクウレン</t>
    </rPh>
    <rPh sb="4" eb="6">
      <t>タロウ</t>
    </rPh>
    <phoneticPr fontId="1"/>
  </si>
  <si>
    <t>全空連審判資格</t>
    <rPh sb="0" eb="3">
      <t>ゼンクウレン</t>
    </rPh>
    <rPh sb="3" eb="5">
      <t>シンパン</t>
    </rPh>
    <rPh sb="5" eb="7">
      <t>シカク</t>
    </rPh>
    <phoneticPr fontId="1"/>
  </si>
  <si>
    <t>日本スポーツ協会指導者・コーチ資格</t>
    <rPh sb="0" eb="2">
      <t>ニホン</t>
    </rPh>
    <rPh sb="6" eb="8">
      <t>キョウカイ</t>
    </rPh>
    <rPh sb="8" eb="11">
      <t>シドウシャ</t>
    </rPh>
    <rPh sb="15" eb="17">
      <t>シカク</t>
    </rPh>
    <phoneticPr fontId="1"/>
  </si>
  <si>
    <t>教師</t>
    <rPh sb="0" eb="2">
      <t>キョウシ</t>
    </rPh>
    <phoneticPr fontId="1"/>
  </si>
  <si>
    <t>その他</t>
    <rPh sb="2" eb="3">
      <t>タ</t>
    </rPh>
    <phoneticPr fontId="1"/>
  </si>
  <si>
    <t>性別</t>
    <rPh sb="0" eb="2">
      <t>せいべつ</t>
    </rPh>
    <phoneticPr fontId="1" type="Hiragana"/>
  </si>
  <si>
    <t>男</t>
    <rPh sb="0" eb="1">
      <t>オトコ</t>
    </rPh>
    <phoneticPr fontId="1"/>
  </si>
  <si>
    <t>1950.8.2　　</t>
    <phoneticPr fontId="1"/>
  </si>
  <si>
    <t>地区</t>
    <rPh sb="0" eb="2">
      <t>チク</t>
    </rPh>
    <phoneticPr fontId="1"/>
  </si>
  <si>
    <t>　コーチ１</t>
    <phoneticPr fontId="1"/>
  </si>
  <si>
    <t>コーチ３</t>
    <phoneticPr fontId="1"/>
  </si>
  <si>
    <t>上級教師</t>
    <rPh sb="0" eb="2">
      <t>ジョウキュウ</t>
    </rPh>
    <rPh sb="2" eb="4">
      <t>キョウシ</t>
    </rPh>
    <phoneticPr fontId="1"/>
  </si>
  <si>
    <t>組手</t>
    <rPh sb="0" eb="1">
      <t>クミ</t>
    </rPh>
    <rPh sb="1" eb="2">
      <t>テ</t>
    </rPh>
    <phoneticPr fontId="1"/>
  </si>
  <si>
    <t>兼選手</t>
    <rPh sb="0" eb="1">
      <t>ケン</t>
    </rPh>
    <rPh sb="1" eb="3">
      <t>センシュ</t>
    </rPh>
    <phoneticPr fontId="1"/>
  </si>
  <si>
    <t>フリガナ</t>
    <phoneticPr fontId="1"/>
  </si>
  <si>
    <t>全国</t>
    <rPh sb="0" eb="2">
      <t>ゼンコク</t>
    </rPh>
    <phoneticPr fontId="1"/>
  </si>
  <si>
    <t>　コーチ２</t>
    <phoneticPr fontId="1"/>
  </si>
  <si>
    <t>コーチ４</t>
    <phoneticPr fontId="1"/>
  </si>
  <si>
    <t>JSPO登録番号</t>
    <rPh sb="4" eb="6">
      <t>トウロク</t>
    </rPh>
    <rPh sb="6" eb="8">
      <t>バンゴウ</t>
    </rPh>
    <phoneticPr fontId="1"/>
  </si>
  <si>
    <t>形</t>
    <rPh sb="0" eb="1">
      <t>カタ</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</si>
  <si>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</si>
  <si>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</si>
  <si>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No</t>
    <phoneticPr fontId="1"/>
  </si>
  <si>
    <t>組手
形</t>
    <rPh sb="0" eb="1">
      <t>クミ</t>
    </rPh>
    <rPh sb="1" eb="2">
      <t>テ</t>
    </rPh>
    <rPh sb="3" eb="4">
      <t>カタ</t>
    </rPh>
    <phoneticPr fontId="1"/>
  </si>
  <si>
    <t>部</t>
    <rPh sb="0" eb="1">
      <t>ブ</t>
    </rPh>
    <phoneticPr fontId="1"/>
  </si>
  <si>
    <t>氏　　名</t>
    <rPh sb="0" eb="1">
      <t>シ</t>
    </rPh>
    <rPh sb="3" eb="4">
      <t>メイ</t>
    </rPh>
    <phoneticPr fontId="1"/>
  </si>
  <si>
    <r>
      <t xml:space="preserve">年齢
</t>
    </r>
    <r>
      <rPr>
        <sz val="8"/>
        <rFont val="ＭＳ Ｐゴシック"/>
        <family val="3"/>
        <charset val="128"/>
      </rPr>
      <t>4/1現在</t>
    </r>
    <rPh sb="0" eb="2">
      <t>ネンレイ</t>
    </rPh>
    <rPh sb="6" eb="8">
      <t>ゲンザイ</t>
    </rPh>
    <phoneticPr fontId="1"/>
  </si>
  <si>
    <t>性別</t>
    <rPh sb="0" eb="2">
      <t>セイベツ</t>
    </rPh>
    <phoneticPr fontId="1"/>
  </si>
  <si>
    <t>段位</t>
    <rPh sb="0" eb="2">
      <t>ダンイ</t>
    </rPh>
    <phoneticPr fontId="1"/>
  </si>
  <si>
    <t>段位取得年月日</t>
    <rPh sb="0" eb="2">
      <t>ダンイ</t>
    </rPh>
    <rPh sb="2" eb="4">
      <t>シュトク</t>
    </rPh>
    <phoneticPr fontId="1"/>
  </si>
  <si>
    <t>JSPO</t>
    <phoneticPr fontId="1"/>
  </si>
  <si>
    <t xml:space="preserve">個人情報・肖像権の取扱いに関する同意
</t>
    <phoneticPr fontId="1"/>
  </si>
  <si>
    <t>男子組手</t>
    <rPh sb="0" eb="2">
      <t>ダンシ</t>
    </rPh>
    <rPh sb="2" eb="3">
      <t>クミ</t>
    </rPh>
    <rPh sb="3" eb="4">
      <t>テ</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</si>
  <si>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</si>
  <si>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</si>
  <si>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</si>
  <si>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（西暦）</t>
  </si>
  <si>
    <t>指導者資格名</t>
    <rPh sb="0" eb="3">
      <t>シドウシャ</t>
    </rPh>
    <rPh sb="3" eb="5">
      <t>シカク</t>
    </rPh>
    <rPh sb="5" eb="6">
      <t>メイ</t>
    </rPh>
    <phoneticPr fontId="1"/>
  </si>
  <si>
    <t>登録番号</t>
    <rPh sb="0" eb="2">
      <t>トウロク</t>
    </rPh>
    <rPh sb="2" eb="4">
      <t>バンゴウ</t>
    </rPh>
    <phoneticPr fontId="1"/>
  </si>
  <si>
    <t>35 歳</t>
    <rPh sb="3" eb="4">
      <t>サイ</t>
    </rPh>
    <phoneticPr fontId="1"/>
  </si>
  <si>
    <t>／</t>
    <phoneticPr fontId="1"/>
  </si>
  <si>
    <t>全空連　四郎</t>
    <rPh sb="0" eb="3">
      <t>ゼンクウレン</t>
    </rPh>
    <rPh sb="4" eb="6">
      <t>シロウ</t>
    </rPh>
    <phoneticPr fontId="1"/>
  </si>
  <si>
    <t>70</t>
    <phoneticPr fontId="1"/>
  </si>
  <si>
    <t>.</t>
    <phoneticPr fontId="1"/>
  </si>
  <si>
    <t>〇</t>
  </si>
  <si>
    <t>36 歳</t>
    <rPh sb="3" eb="4">
      <t>サイ</t>
    </rPh>
    <phoneticPr fontId="1"/>
  </si>
  <si>
    <t>全空連　三郎</t>
    <rPh sb="0" eb="3">
      <t>ゼンクウレン</t>
    </rPh>
    <rPh sb="4" eb="6">
      <t>サブロウ</t>
    </rPh>
    <phoneticPr fontId="1"/>
  </si>
  <si>
    <t>65</t>
    <phoneticPr fontId="1"/>
  </si>
  <si>
    <t>コーチ１</t>
    <phoneticPr fontId="1"/>
  </si>
  <si>
    <t>37 歳</t>
    <rPh sb="3" eb="4">
      <t>サイ</t>
    </rPh>
    <phoneticPr fontId="1"/>
  </si>
  <si>
    <t>全空連　次郎</t>
    <rPh sb="0" eb="3">
      <t>ゼンクウレン</t>
    </rPh>
    <rPh sb="4" eb="6">
      <t>ジロウ</t>
    </rPh>
    <phoneticPr fontId="1"/>
  </si>
  <si>
    <t>56</t>
    <phoneticPr fontId="1"/>
  </si>
  <si>
    <t>38 歳</t>
    <rPh sb="3" eb="4">
      <t>サイ</t>
    </rPh>
    <phoneticPr fontId="1"/>
  </si>
  <si>
    <t>50</t>
    <phoneticPr fontId="1"/>
  </si>
  <si>
    <t>コーチ２</t>
    <phoneticPr fontId="1"/>
  </si>
  <si>
    <t>39 歳</t>
    <rPh sb="3" eb="4">
      <t>サイ</t>
    </rPh>
    <phoneticPr fontId="1"/>
  </si>
  <si>
    <t>全空連　岩蔵</t>
    <rPh sb="0" eb="3">
      <t>ゼンクウレン</t>
    </rPh>
    <rPh sb="4" eb="6">
      <t>イワゾウ</t>
    </rPh>
    <phoneticPr fontId="1"/>
  </si>
  <si>
    <t>40</t>
    <phoneticPr fontId="1"/>
  </si>
  <si>
    <t>40 歳</t>
    <rPh sb="3" eb="4">
      <t>サイ</t>
    </rPh>
    <phoneticPr fontId="1"/>
  </si>
  <si>
    <t>全空連　大将</t>
    <rPh sb="0" eb="1">
      <t>ゼン</t>
    </rPh>
    <rPh sb="1" eb="2">
      <t>クウ</t>
    </rPh>
    <rPh sb="2" eb="3">
      <t>レン</t>
    </rPh>
    <rPh sb="4" eb="6">
      <t>タイショウ</t>
    </rPh>
    <phoneticPr fontId="1"/>
  </si>
  <si>
    <t>30</t>
    <phoneticPr fontId="1"/>
  </si>
  <si>
    <t>41 歳</t>
    <rPh sb="3" eb="4">
      <t>サイ</t>
    </rPh>
    <phoneticPr fontId="1"/>
  </si>
  <si>
    <t>42 歳</t>
    <rPh sb="3" eb="4">
      <t>サイ</t>
    </rPh>
    <phoneticPr fontId="1"/>
  </si>
  <si>
    <t>43 歳</t>
    <rPh sb="3" eb="4">
      <t>サイ</t>
    </rPh>
    <phoneticPr fontId="1"/>
  </si>
  <si>
    <t>44 歳</t>
    <rPh sb="3" eb="4">
      <t>サイ</t>
    </rPh>
    <phoneticPr fontId="1"/>
  </si>
  <si>
    <t>45 歳</t>
    <rPh sb="3" eb="4">
      <t>サイ</t>
    </rPh>
    <phoneticPr fontId="1"/>
  </si>
  <si>
    <t>　　　/　/</t>
    <phoneticPr fontId="1"/>
  </si>
  <si>
    <t>46 歳</t>
    <rPh sb="3" eb="4">
      <t>サイ</t>
    </rPh>
    <phoneticPr fontId="1"/>
  </si>
  <si>
    <t>47 歳</t>
    <rPh sb="3" eb="4">
      <t>サイ</t>
    </rPh>
    <phoneticPr fontId="1"/>
  </si>
  <si>
    <t>48 歳</t>
    <rPh sb="3" eb="4">
      <t>サイ</t>
    </rPh>
    <phoneticPr fontId="1"/>
  </si>
  <si>
    <t>49 歳</t>
    <rPh sb="3" eb="4">
      <t>サイ</t>
    </rPh>
    <phoneticPr fontId="1"/>
  </si>
  <si>
    <t>50 歳</t>
    <rPh sb="3" eb="4">
      <t>サイ</t>
    </rPh>
    <phoneticPr fontId="1"/>
  </si>
  <si>
    <t>全空連　花子</t>
    <rPh sb="0" eb="3">
      <t>ゼンクウレン</t>
    </rPh>
    <rPh sb="4" eb="6">
      <t>ハナコ</t>
    </rPh>
    <phoneticPr fontId="1"/>
  </si>
  <si>
    <t>69</t>
    <phoneticPr fontId="1"/>
  </si>
  <si>
    <t>女</t>
    <rPh sb="0" eb="1">
      <t>オンナ</t>
    </rPh>
    <phoneticPr fontId="1"/>
  </si>
  <si>
    <t>51 歳</t>
    <rPh sb="3" eb="4">
      <t>サイ</t>
    </rPh>
    <phoneticPr fontId="1"/>
  </si>
  <si>
    <t>52 歳</t>
    <rPh sb="3" eb="4">
      <t>サイ</t>
    </rPh>
    <phoneticPr fontId="1"/>
  </si>
  <si>
    <t>全空連　キク</t>
    <rPh sb="0" eb="3">
      <t>ゼンクウレン</t>
    </rPh>
    <phoneticPr fontId="1"/>
  </si>
  <si>
    <t>23</t>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</si>
  <si>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</si>
  <si>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</si>
  <si>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</si>
  <si>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</si>
  <si>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</si>
  <si>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</si>
  <si>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</si>
  <si>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</si>
  <si>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記載上の
注意事項</t>
    <rPh sb="0" eb="2">
      <t>キサイ</t>
    </rPh>
    <rPh sb="2" eb="3">
      <t>ウエ</t>
    </rPh>
    <rPh sb="5" eb="7">
      <t>チュウイ</t>
    </rPh>
    <rPh sb="7" eb="9">
      <t>ジコウ</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</si>
  <si>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</si>
  <si>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61 歳</t>
    <rPh sb="3" eb="4">
      <t>サイ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</si>
  <si>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</si>
  <si>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t>62 歳</t>
    <rPh sb="3" eb="4">
      <t>サイ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</si>
  <si>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</si>
  <si>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63 歳</t>
    <rPh sb="3" eb="4">
      <t>サイ</t>
    </rPh>
    <phoneticPr fontId="1"/>
  </si>
  <si>
    <t>64 歳</t>
    <rPh sb="3" eb="4">
      <t>サイ</t>
    </rPh>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</si>
  <si>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</si>
  <si>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</si>
  <si>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連絡先</t>
    <rPh sb="0" eb="3">
      <t>レンラクサキ</t>
    </rPh>
    <phoneticPr fontId="1"/>
  </si>
  <si>
    <t>住所</t>
    <rPh sb="0" eb="2">
      <t>ジュウショ</t>
    </rPh>
    <phoneticPr fontId="1"/>
  </si>
  <si>
    <t>〒</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</si>
  <si>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</si>
  <si>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65 歳</t>
    <rPh sb="3" eb="4">
      <t>サイ</t>
    </rPh>
    <phoneticPr fontId="1"/>
  </si>
  <si>
    <t>(ぜんくうれん　たろう)</t>
    <phoneticPr fontId="1"/>
  </si>
  <si>
    <t>-</t>
    <phoneticPr fontId="1"/>
  </si>
  <si>
    <t>66 歳</t>
    <rPh sb="3" eb="4">
      <t>サイ</t>
    </rPh>
    <phoneticPr fontId="1"/>
  </si>
  <si>
    <t>全空連　太郎</t>
    <rPh sb="0" eb="1">
      <t>ゼン</t>
    </rPh>
    <rPh sb="1" eb="2">
      <t>クウ</t>
    </rPh>
    <rPh sb="2" eb="3">
      <t>レン</t>
    </rPh>
    <rPh sb="4" eb="6">
      <t>タロウ</t>
    </rPh>
    <phoneticPr fontId="1"/>
  </si>
  <si>
    <t>電話（携帯）</t>
    <rPh sb="0" eb="2">
      <t>デンワ</t>
    </rPh>
    <rPh sb="3" eb="5">
      <t>ケイタイ</t>
    </rPh>
    <phoneticPr fontId="1"/>
  </si>
  <si>
    <t>090-0000-0000</t>
    <phoneticPr fontId="1"/>
  </si>
  <si>
    <t>67 歳</t>
    <rPh sb="3" eb="4">
      <t>サイ</t>
    </rPh>
    <phoneticPr fontId="1"/>
  </si>
  <si>
    <t>e-mail</t>
    <phoneticPr fontId="1"/>
  </si>
  <si>
    <t>jkf@hotmail.co.jp</t>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</si>
  <si>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</si>
  <si>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</si>
  <si>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</si>
  <si>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</si>
  <si>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</si>
  <si>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</si>
  <si>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</si>
  <si>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</si>
  <si>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</si>
  <si>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</si>
  <si>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</si>
  <si>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</si>
  <si>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</si>
  <si>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</si>
  <si>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</si>
  <si>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</si>
  <si>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</si>
  <si>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</si>
  <si>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</si>
  <si>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</si>
  <si>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</si>
  <si>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</si>
  <si>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</si>
  <si>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</si>
  <si>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</si>
  <si>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</si>
  <si>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</si>
  <si>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</si>
  <si>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</si>
  <si>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</si>
  <si>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</si>
  <si>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</si>
  <si>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</si>
  <si>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競技委員長　殿</t>
    <rPh sb="0" eb="2">
      <t>キョウギ</t>
    </rPh>
    <rPh sb="2" eb="5">
      <t>イインチョウ</t>
    </rPh>
    <rPh sb="6" eb="7">
      <t>ドノ</t>
    </rPh>
    <phoneticPr fontId="1"/>
  </si>
  <si>
    <t>●●県</t>
    <rPh sb="2" eb="3">
      <t>ケン</t>
    </rPh>
    <phoneticPr fontId="1"/>
  </si>
  <si>
    <t>全空連　一朗</t>
    <rPh sb="0" eb="1">
      <t>ゼン</t>
    </rPh>
    <rPh sb="1" eb="2">
      <t>クウ</t>
    </rPh>
    <rPh sb="2" eb="3">
      <t>レン</t>
    </rPh>
    <rPh sb="4" eb="6">
      <t>イチロウ</t>
    </rPh>
    <phoneticPr fontId="1"/>
  </si>
  <si>
    <t>印</t>
    <phoneticPr fontId="1"/>
  </si>
  <si>
    <t>臨時監督申請書</t>
    <rPh sb="0" eb="2">
      <t>リンジ</t>
    </rPh>
    <rPh sb="2" eb="4">
      <t>カントク</t>
    </rPh>
    <rPh sb="4" eb="7">
      <t>シンセイショ</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</si>
  <si>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</si>
  <si>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臨時監督</t>
    <rPh sb="0" eb="2">
      <t>リンジ</t>
    </rPh>
    <rPh sb="2" eb="3">
      <t>ラン</t>
    </rPh>
    <rPh sb="3" eb="4">
      <t>ヨシ</t>
    </rPh>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</si>
  <si>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</si>
  <si>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全空連　太一郎</t>
    <rPh sb="0" eb="3">
      <t>ゼンクウレン</t>
    </rPh>
    <rPh sb="4" eb="7">
      <t>タイチロウ</t>
    </rPh>
    <phoneticPr fontId="1"/>
  </si>
  <si>
    <t>ふりがな</t>
    <phoneticPr fontId="1"/>
  </si>
  <si>
    <t>ぜんくうれん　たいちろう</t>
    <phoneticPr fontId="1"/>
  </si>
  <si>
    <t>地　　区</t>
    <rPh sb="0" eb="1">
      <t>チ</t>
    </rPh>
    <rPh sb="3" eb="4">
      <t>ク</t>
    </rPh>
    <phoneticPr fontId="1"/>
  </si>
  <si>
    <t>コーチ1</t>
    <phoneticPr fontId="1"/>
  </si>
  <si>
    <t>コーチ3</t>
    <phoneticPr fontId="1"/>
  </si>
  <si>
    <t>全　　国</t>
    <rPh sb="0" eb="1">
      <t>ゼン</t>
    </rPh>
    <rPh sb="3" eb="4">
      <t>コク</t>
    </rPh>
    <phoneticPr fontId="1"/>
  </si>
  <si>
    <t>コーチ2</t>
    <phoneticPr fontId="1"/>
  </si>
  <si>
    <t>コーチ4</t>
    <phoneticPr fontId="1"/>
  </si>
  <si>
    <t>【臨時監督】
全空連会員証写し</t>
    <rPh sb="1" eb="3">
      <t>リンジ</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</si>
  <si>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</si>
  <si>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</si>
  <si>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</si>
  <si>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組手
 　形</t>
    <rPh sb="1" eb="2">
      <t>クミ</t>
    </rPh>
    <rPh sb="2" eb="3">
      <t>テ</t>
    </rPh>
    <rPh sb="6" eb="7">
      <t>カタ</t>
    </rPh>
    <phoneticPr fontId="1"/>
  </si>
  <si>
    <t>.</t>
  </si>
  <si>
    <t>(　)</t>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</si>
  <si>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</si>
  <si>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</si>
  <si>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</si>
  <si>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</si>
  <si>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</si>
  <si>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</si>
  <si>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【監　督】
全空連会員証写し</t>
    <rPh sb="1" eb="2">
      <t>ラン</t>
    </rPh>
    <rPh sb="3" eb="4">
      <t>ヨシ</t>
    </rPh>
    <rPh sb="7" eb="10">
      <t>ゼンクウレン</t>
    </rPh>
    <rPh sb="10" eb="13">
      <t>カイインショウ</t>
    </rPh>
    <rPh sb="13" eb="14">
      <t>ウツ</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</si>
  <si>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</si>
  <si>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【種目】</t>
    <rPh sb="1" eb="3">
      <t>シュモク</t>
    </rPh>
    <phoneticPr fontId="1"/>
  </si>
  <si>
    <t>全空連会員証写し</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</si>
  <si>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</si>
  <si>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マスターズ(空手道)　区分表</t>
    <rPh sb="6" eb="8">
      <t>カラテ</t>
    </rPh>
    <rPh sb="8" eb="9">
      <t>ドウ</t>
    </rPh>
    <rPh sb="11" eb="13">
      <t>クブン</t>
    </rPh>
    <rPh sb="13" eb="14">
      <t>ヒョウ</t>
    </rPh>
    <phoneticPr fontId="1"/>
  </si>
  <si>
    <t>35歳</t>
    <rPh sb="2" eb="3">
      <t>サイ</t>
    </rPh>
    <phoneticPr fontId="1"/>
  </si>
  <si>
    <t>１部</t>
    <rPh sb="1" eb="2">
      <t>ブ</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</si>
  <si>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</si>
  <si>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</si>
  <si>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</si>
  <si>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</si>
  <si>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</si>
  <si>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２部</t>
    <rPh sb="1" eb="2">
      <t>ブ</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</si>
  <si>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</si>
  <si>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</si>
  <si>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</si>
  <si>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</si>
  <si>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</si>
  <si>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３部</t>
    <rPh sb="1" eb="2">
      <t>ブ</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</si>
  <si>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</si>
  <si>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</si>
  <si>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</si>
  <si>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</si>
  <si>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</si>
  <si>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４部</t>
    <rPh sb="1" eb="2">
      <t>ブ</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</si>
  <si>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</si>
  <si>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</si>
  <si>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</si>
  <si>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</si>
  <si>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</si>
  <si>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５部</t>
    <rPh sb="1" eb="2">
      <t>ブ</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</si>
  <si>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</si>
  <si>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</si>
  <si>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</si>
  <si>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</si>
  <si>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</si>
  <si>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</si>
  <si>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</si>
  <si>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</si>
  <si>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</si>
  <si>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</si>
  <si>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６部</t>
    <rPh sb="1" eb="2">
      <t>ブ</t>
    </rPh>
    <phoneticPr fontId="1"/>
  </si>
  <si>
    <t>66歳</t>
    <rPh sb="2" eb="3">
      <t>サイ</t>
    </rPh>
    <phoneticPr fontId="1"/>
  </si>
  <si>
    <t>67歳</t>
    <rPh sb="2" eb="3">
      <t>サイ</t>
    </rPh>
    <phoneticPr fontId="1"/>
  </si>
  <si>
    <t>68歳</t>
    <rPh sb="2" eb="3">
      <t>サイ</t>
    </rPh>
    <phoneticPr fontId="1"/>
  </si>
  <si>
    <t>69歳</t>
    <rPh sb="2" eb="3">
      <t>サイ</t>
    </rPh>
    <phoneticPr fontId="1"/>
  </si>
  <si>
    <t>70歳</t>
    <rPh sb="2" eb="3">
      <t>サイ</t>
    </rPh>
    <phoneticPr fontId="1"/>
  </si>
  <si>
    <t>７部</t>
    <rPh sb="1" eb="2">
      <t>ブ</t>
    </rPh>
    <phoneticPr fontId="1"/>
  </si>
  <si>
    <t>71歳</t>
    <rPh sb="2" eb="3">
      <t>サイ</t>
    </rPh>
    <phoneticPr fontId="1"/>
  </si>
  <si>
    <t>72歳</t>
    <rPh sb="2" eb="3">
      <t>サイ</t>
    </rPh>
    <phoneticPr fontId="1"/>
  </si>
  <si>
    <t>73歳</t>
    <rPh sb="2" eb="3">
      <t>サイ</t>
    </rPh>
    <phoneticPr fontId="1"/>
  </si>
  <si>
    <t>74歳</t>
    <rPh sb="2" eb="3">
      <t>サイ</t>
    </rPh>
    <phoneticPr fontId="1"/>
  </si>
  <si>
    <t>75歳以上</t>
    <rPh sb="2" eb="3">
      <t>サイ</t>
    </rPh>
    <rPh sb="3" eb="5">
      <t>イジョウ</t>
    </rPh>
    <phoneticPr fontId="1"/>
  </si>
  <si>
    <t>８部</t>
    <rPh sb="1" eb="2">
      <t>ブ</t>
    </rPh>
    <phoneticPr fontId="1"/>
  </si>
  <si>
    <t>コーチ申請書</t>
    <rPh sb="3" eb="6">
      <t>シンセイショ</t>
    </rPh>
    <phoneticPr fontId="1"/>
  </si>
  <si>
    <t>申請いたします。</t>
    <phoneticPr fontId="1"/>
  </si>
  <si>
    <t>コーチ</t>
    <phoneticPr fontId="1"/>
  </si>
  <si>
    <t>【コーチ】
全空連会員証写し</t>
    <phoneticPr fontId="1"/>
  </si>
  <si>
    <t>【コーチ】
日本スポーツ協会公認スポーツ指導者登録証写し
（氏名、資格内容が漢字で表記されている面）
◆[SPORT for all]の表記がない　　　　
裏面をコピーしてください。</t>
    <phoneticPr fontId="1"/>
  </si>
  <si>
    <t>令和７年</t>
    <rPh sb="0" eb="1">
      <t>レイ</t>
    </rPh>
    <rPh sb="1" eb="2">
      <t>ワ</t>
    </rPh>
    <rPh sb="3" eb="4">
      <t>ネン</t>
    </rPh>
    <phoneticPr fontId="1"/>
  </si>
  <si>
    <t>　日本スポーツマスターズ２０２５大会会長　様</t>
    <rPh sb="1" eb="3">
      <t>ニホン</t>
    </rPh>
    <rPh sb="16" eb="18">
      <t>タイカイ</t>
    </rPh>
    <rPh sb="18" eb="20">
      <t>カイチョウ</t>
    </rPh>
    <rPh sb="21" eb="22">
      <t>サマ</t>
    </rPh>
    <phoneticPr fontId="1"/>
  </si>
  <si>
    <t>　下記名簿の者を日本スポーツマスターズ２０２５実施要項の規定に照らして適格と認め、参加を申し込みます。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</si>
  <si>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t>競技ごとの参加上の注意は大会実施要項をご確認ください。
個人情報・肖像権の取り扱いについては、別紙「日本スポーツマスターズ２０２５個人情報・肖像権の取り扱いについて」をご確認ください。</t>
    <phoneticPr fontId="1"/>
  </si>
  <si>
    <t>令和７年　　　月　　　日</t>
    <rPh sb="0" eb="1">
      <t>レイ</t>
    </rPh>
    <rPh sb="1" eb="2">
      <t>ワ</t>
    </rPh>
    <rPh sb="3" eb="4">
      <t>ネン</t>
    </rPh>
    <rPh sb="4" eb="5">
      <t>ヘイネン</t>
    </rPh>
    <rPh sb="7" eb="8">
      <t>ガツ</t>
    </rPh>
    <rPh sb="11" eb="12">
      <t>ニチ</t>
    </rPh>
    <phoneticPr fontId="1"/>
  </si>
  <si>
    <t>　日本スポーツマスターズ２０２５大会において、以下のものを臨時監督として</t>
    <rPh sb="1" eb="3">
      <t>ニホン</t>
    </rPh>
    <rPh sb="16" eb="18">
      <t>タイカイ</t>
    </rPh>
    <rPh sb="23" eb="25">
      <t>イカ</t>
    </rPh>
    <rPh sb="29" eb="31">
      <t>リンジ</t>
    </rPh>
    <rPh sb="31" eb="33">
      <t>カントク</t>
    </rPh>
    <phoneticPr fontId="1"/>
  </si>
  <si>
    <t>　日本スポーツマスターズ２０２５大会において、以下のものをコーチとして</t>
    <rPh sb="1" eb="3">
      <t>ニホン</t>
    </rPh>
    <rPh sb="16" eb="18">
      <t>タイカイ</t>
    </rPh>
    <rPh sb="23" eb="25">
      <t>イカ</t>
    </rPh>
    <phoneticPr fontId="1"/>
  </si>
  <si>
    <t>　日本スポーツマスターズ２０２５大会会長　殿</t>
    <rPh sb="1" eb="3">
      <t>ニホン</t>
    </rPh>
    <rPh sb="16" eb="18">
      <t>タイカイ</t>
    </rPh>
    <rPh sb="18" eb="20">
      <t>カイチョウ</t>
    </rPh>
    <rPh sb="21" eb="22">
      <t>ドノ</t>
    </rPh>
    <phoneticPr fontId="1"/>
  </si>
  <si>
    <t>　下記名簿の者を日本スポーツマスターズ２０２５実施要項の規定にてらして適格と認め、参加を申し込みます。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</si>
  <si>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t>競技ごとの参加上の注意は大会実施要項をご確認ください。
個人情報・肖像権の取り扱いについては、別紙「日本スポーツマスターズ２０２５ 個人情報・肖像権の取り扱いについて」をご確認ください。</t>
    <phoneticPr fontId="1"/>
  </si>
  <si>
    <t>令和７年●●月●●日</t>
    <rPh sb="0" eb="1">
      <t>レイ</t>
    </rPh>
    <rPh sb="1" eb="2">
      <t>ワ</t>
    </rPh>
    <rPh sb="3" eb="4">
      <t>ネン</t>
    </rPh>
    <rPh sb="4" eb="5">
      <t>ヘイネン</t>
    </rPh>
    <rPh sb="6" eb="7">
      <t>ガツ</t>
    </rPh>
    <rPh sb="9" eb="10">
      <t>ニチ</t>
    </rPh>
    <phoneticPr fontId="1"/>
  </si>
  <si>
    <t>全 空 連
会員証番号</t>
    <rPh sb="0" eb="1">
      <t>ゼン</t>
    </rPh>
    <rPh sb="2" eb="3">
      <t>ソラ</t>
    </rPh>
    <rPh sb="4" eb="5">
      <t>レン</t>
    </rPh>
    <rPh sb="6" eb="9">
      <t>カイインショウ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</si>
</sst>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0" formatCode="yyyy\.m\.d"/>
    <numFmt numFmtId="181" formatCode="[=1]&quot;✔&quot;;[=0]&quot;&quot;;General"/>
  </numFmts>
  <fonts count="5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8"/>
      <name val="HGP創英角ｺﾞｼｯｸUB"/>
      <family val="3"/>
      <charset val="128"/>
    </font>
    <font>
      <sz val="14"/>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4" fillId="0" borderId="0" applyNumberFormat="0" applyFill="0" applyBorder="0" applyAlignment="0" applyProtection="0">
      <alignment vertical="center"/>
    </xf>
    <xf numFmtId="0" fontId="10" fillId="0" borderId="0"/>
    <xf numFmtId="0" fontId="43" fillId="0" borderId="0">
      <alignment vertical="center"/>
    </xf>
    <xf numFmtId="0" fontId="3" fillId="0" borderId="0"/>
  </cellStyleXfs>
  <cellXfs count="626">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3" borderId="24" xfId="0" applyFill="1" applyBorder="1" applyAlignment="1">
      <alignment horizontal="center" vertical="center"/>
    </xf>
    <xf numFmtId="0" fontId="0" fillId="13" borderId="19" xfId="0" applyFill="1" applyBorder="1" applyAlignment="1">
      <alignment horizontal="center"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8" fillId="0" borderId="48" xfId="0" applyFont="1" applyBorder="1" applyAlignment="1">
      <alignment vertical="center"/>
    </xf>
    <xf numFmtId="0" fontId="28" fillId="0" borderId="0" xfId="0" applyFont="1" applyAlignment="1">
      <alignment vertical="center"/>
    </xf>
    <xf numFmtId="0" fontId="28" fillId="0" borderId="47"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center"/>
    </xf>
    <xf numFmtId="0" fontId="30" fillId="0" borderId="0" xfId="0" applyFont="1" applyAlignment="1">
      <alignment horizontal="center" vertical="center"/>
    </xf>
    <xf numFmtId="0" fontId="14" fillId="0" borderId="49" xfId="0" applyFont="1" applyBorder="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right" vertical="center"/>
    </xf>
    <xf numFmtId="0" fontId="29" fillId="0" borderId="25" xfId="0" applyFont="1" applyBorder="1" applyAlignment="1">
      <alignment horizontal="center" vertical="center" wrapText="1"/>
    </xf>
    <xf numFmtId="0" fontId="29" fillId="0" borderId="35" xfId="0" applyFont="1" applyBorder="1" applyAlignment="1">
      <alignment vertical="center"/>
    </xf>
    <xf numFmtId="0" fontId="0" fillId="0" borderId="50" xfId="0" applyBorder="1" applyAlignment="1">
      <alignment vertical="center"/>
    </xf>
    <xf numFmtId="0" fontId="29"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0" fillId="0" borderId="52" xfId="0" applyFont="1" applyBorder="1" applyAlignment="1">
      <alignment horizontal="center" vertical="center"/>
    </xf>
    <xf numFmtId="0" fontId="3" fillId="0" borderId="0" xfId="0" applyFont="1" applyAlignment="1">
      <alignment vertical="center"/>
    </xf>
    <xf numFmtId="0" fontId="0" fillId="0" borderId="53" xfId="0"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Alignment="1">
      <alignment vertical="top" wrapText="1" shrinkToFit="1"/>
    </xf>
    <xf numFmtId="0" fontId="34" fillId="14" borderId="0" xfId="0" applyFont="1" applyFill="1" applyAlignment="1">
      <alignment vertical="center" wrapText="1" shrinkToFit="1"/>
    </xf>
    <xf numFmtId="0" fontId="34" fillId="14" borderId="0" xfId="0" applyFont="1" applyFill="1" applyAlignment="1">
      <alignment vertical="center" shrinkToFit="1"/>
    </xf>
    <xf numFmtId="0" fontId="7" fillId="14" borderId="0" xfId="0" applyFont="1" applyFill="1" applyAlignment="1">
      <alignment vertical="center" wrapText="1" shrinkToFit="1"/>
    </xf>
    <xf numFmtId="0" fontId="7" fillId="14" borderId="0" xfId="0" applyFont="1" applyFill="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6" fillId="0" borderId="0" xfId="0" applyFont="1" applyAlignment="1" applyProtection="1">
      <alignment horizontal="center" vertical="center"/>
      <protection locked="0"/>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181" fontId="36" fillId="15" borderId="61" xfId="0" applyNumberFormat="1" applyFont="1" applyFill="1" applyBorder="1" applyAlignment="1">
      <alignment horizontal="right" vertical="center"/>
    </xf>
    <xf numFmtId="181" fontId="36" fillId="15" borderId="62" xfId="0" applyNumberFormat="1" applyFont="1" applyFill="1" applyBorder="1" applyAlignment="1">
      <alignment horizontal="right" vertical="center"/>
    </xf>
    <xf numFmtId="181" fontId="38" fillId="15" borderId="35" xfId="0" applyNumberFormat="1" applyFont="1" applyFill="1" applyBorder="1" applyAlignment="1">
      <alignment horizontal="right" vertical="center"/>
    </xf>
    <xf numFmtId="181" fontId="38" fillId="15" borderId="43" xfId="0" applyNumberFormat="1" applyFont="1" applyFill="1" applyBorder="1" applyAlignment="1">
      <alignment horizontal="right" vertical="center"/>
    </xf>
    <xf numFmtId="181" fontId="37" fillId="15" borderId="61" xfId="0" applyNumberFormat="1" applyFont="1" applyFill="1" applyBorder="1" applyAlignment="1">
      <alignment horizontal="right" vertical="center"/>
    </xf>
    <xf numFmtId="0" fontId="29" fillId="0" borderId="44" xfId="0" applyFont="1" applyBorder="1" applyAlignment="1">
      <alignment vertical="center"/>
    </xf>
    <xf numFmtId="181" fontId="37" fillId="15" borderId="62" xfId="0" applyNumberFormat="1" applyFont="1" applyFill="1" applyBorder="1" applyAlignment="1">
      <alignment horizontal="right" vertical="center"/>
    </xf>
    <xf numFmtId="0" fontId="29" fillId="0" borderId="45" xfId="0" applyFont="1" applyBorder="1" applyAlignment="1">
      <alignment vertical="center"/>
    </xf>
    <xf numFmtId="181" fontId="38" fillId="15" borderId="35" xfId="0" applyNumberFormat="1" applyFont="1" applyFill="1" applyBorder="1" applyAlignment="1" applyProtection="1">
      <alignment horizontal="right" vertical="center"/>
      <protection locked="0"/>
    </xf>
    <xf numFmtId="181" fontId="38" fillId="15" borderId="43" xfId="0" applyNumberFormat="1" applyFont="1" applyFill="1" applyBorder="1" applyAlignment="1" applyProtection="1">
      <alignment horizontal="right" vertical="center"/>
      <protection locked="0"/>
    </xf>
    <xf numFmtId="181" fontId="37" fillId="15" borderId="61" xfId="0" applyNumberFormat="1" applyFont="1" applyFill="1" applyBorder="1" applyAlignment="1" applyProtection="1">
      <alignment horizontal="right" vertical="center"/>
      <protection locked="0"/>
    </xf>
    <xf numFmtId="181" fontId="37" fillId="15" borderId="62" xfId="0" applyNumberFormat="1" applyFont="1" applyFill="1" applyBorder="1" applyAlignment="1" applyProtection="1">
      <alignment horizontal="right" vertical="center"/>
      <protection locked="0"/>
    </xf>
    <xf numFmtId="181" fontId="36" fillId="15" borderId="61" xfId="0" applyNumberFormat="1" applyFont="1" applyFill="1" applyBorder="1" applyAlignment="1" applyProtection="1">
      <alignment horizontal="right" vertical="center"/>
      <protection locked="0"/>
    </xf>
    <xf numFmtId="181" fontId="36"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1" fontId="38" fillId="15" borderId="49" xfId="0" applyNumberFormat="1" applyFont="1" applyFill="1" applyBorder="1" applyAlignment="1" applyProtection="1">
      <alignment horizontal="center" vertical="center"/>
      <protection locked="0"/>
    </xf>
    <xf numFmtId="181" fontId="39" fillId="15" borderId="63" xfId="0" applyNumberFormat="1" applyFont="1" applyFill="1" applyBorder="1" applyAlignment="1" applyProtection="1">
      <alignment horizontal="center" vertical="center"/>
      <protection locked="0"/>
    </xf>
    <xf numFmtId="181" fontId="39" fillId="15" borderId="59" xfId="0" applyNumberFormat="1" applyFont="1" applyFill="1" applyBorder="1" applyAlignment="1" applyProtection="1">
      <alignment horizontal="center" vertical="center"/>
      <protection locked="0"/>
    </xf>
    <xf numFmtId="181" fontId="34" fillId="15" borderId="64" xfId="0" applyNumberFormat="1" applyFont="1" applyFill="1" applyBorder="1" applyAlignment="1" applyProtection="1">
      <alignment horizontal="center" vertical="center" wrapText="1" shrinkToFit="1"/>
      <protection locked="0"/>
    </xf>
    <xf numFmtId="181" fontId="34" fillId="15" borderId="65" xfId="0" applyNumberFormat="1" applyFont="1" applyFill="1" applyBorder="1" applyAlignment="1" applyProtection="1">
      <alignment horizontal="center" vertical="center" wrapText="1" shrinkToFit="1"/>
      <protection locked="0"/>
    </xf>
    <xf numFmtId="181" fontId="40"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Border="1"/>
    <xf numFmtId="0" fontId="45" fillId="0" borderId="0" xfId="0" applyFont="1" applyAlignment="1">
      <alignment vertical="center"/>
    </xf>
    <xf numFmtId="0" fontId="46" fillId="0" borderId="0" xfId="0" applyFont="1" applyAlignment="1">
      <alignment vertical="center"/>
    </xf>
    <xf numFmtId="0" fontId="45" fillId="0" borderId="66" xfId="0" applyFont="1" applyBorder="1" applyAlignment="1">
      <alignment horizontal="center" vertical="center"/>
    </xf>
    <xf numFmtId="0" fontId="45" fillId="0" borderId="66" xfId="0" applyFont="1" applyBorder="1" applyAlignment="1">
      <alignment horizontal="left"/>
    </xf>
    <xf numFmtId="0" fontId="47" fillId="0" borderId="66" xfId="0" applyFont="1" applyBorder="1" applyAlignment="1">
      <alignment horizontal="left"/>
    </xf>
    <xf numFmtId="0" fontId="48" fillId="0" borderId="0" xfId="0" applyFont="1" applyAlignment="1">
      <alignment vertical="center"/>
    </xf>
    <xf numFmtId="0" fontId="45" fillId="0" borderId="67" xfId="0" applyFont="1" applyBorder="1" applyAlignment="1">
      <alignment horizontal="center" vertical="center"/>
    </xf>
    <xf numFmtId="0" fontId="45" fillId="0" borderId="0" xfId="0" applyFont="1" applyAlignment="1">
      <alignment horizontal="center" vertical="center"/>
    </xf>
    <xf numFmtId="0" fontId="45" fillId="0" borderId="3" xfId="0" applyFont="1" applyBorder="1" applyAlignment="1">
      <alignment horizontal="center" vertical="center"/>
    </xf>
    <xf numFmtId="0" fontId="47" fillId="0" borderId="0" xfId="0" applyFont="1" applyAlignment="1">
      <alignment horizontal="left"/>
    </xf>
    <xf numFmtId="0" fontId="5" fillId="0" borderId="0" xfId="0" applyFont="1" applyAlignment="1">
      <alignment horizontal="center" vertical="center" wrapText="1"/>
    </xf>
    <xf numFmtId="0" fontId="45" fillId="0" borderId="0" xfId="0" applyFont="1" applyAlignment="1">
      <alignment horizontal="left"/>
    </xf>
    <xf numFmtId="0" fontId="0" fillId="4" borderId="68" xfId="0" applyFill="1" applyBorder="1" applyAlignment="1">
      <alignment vertical="center"/>
    </xf>
    <xf numFmtId="0" fontId="5" fillId="0" borderId="67" xfId="0" applyFont="1" applyBorder="1"/>
    <xf numFmtId="0" fontId="5" fillId="0" borderId="0" xfId="0" applyFont="1"/>
    <xf numFmtId="0" fontId="0" fillId="5" borderId="69" xfId="0" applyFill="1" applyBorder="1" applyAlignment="1">
      <alignment horizontal="right" vertical="center"/>
    </xf>
    <xf numFmtId="181" fontId="38" fillId="15" borderId="70"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 fillId="12" borderId="26" xfId="0" applyFont="1" applyFill="1" applyBorder="1" applyAlignment="1">
      <alignment horizontal="center" vertical="center"/>
    </xf>
    <xf numFmtId="0" fontId="34" fillId="0" borderId="0" xfId="0" applyFont="1" applyAlignment="1">
      <alignment horizontal="center" vertical="center" wrapText="1" shrinkToFit="1"/>
    </xf>
    <xf numFmtId="0" fontId="11" fillId="0" borderId="0" xfId="0" applyFont="1" applyAlignment="1">
      <alignment horizontal="left" vertical="center" wrapText="1" shrinkToFit="1"/>
    </xf>
    <xf numFmtId="0" fontId="9" fillId="0" borderId="0" xfId="0" applyFont="1" applyAlignment="1" applyProtection="1">
      <alignment horizontal="left" vertical="top" wrapText="1"/>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vertical="center"/>
      <protection locked="0"/>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Alignment="1" applyProtection="1">
      <alignment horizontal="center" vertical="center"/>
      <protection locked="0"/>
    </xf>
    <xf numFmtId="49" fontId="4" fillId="0" borderId="129"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50" fillId="0" borderId="0" xfId="0" applyFont="1" applyAlignment="1">
      <alignment vertical="center"/>
    </xf>
    <xf numFmtId="0" fontId="0" fillId="0" borderId="29" xfId="0" applyBorder="1"/>
    <xf numFmtId="0" fontId="8" fillId="0" borderId="19" xfId="0" applyFont="1" applyBorder="1" applyAlignment="1">
      <alignment horizontal="center" vertical="top" wrapText="1" shrinkToFit="1"/>
    </xf>
    <xf numFmtId="0" fontId="8" fillId="0" borderId="25" xfId="0" applyFont="1" applyBorder="1" applyAlignment="1">
      <alignment horizontal="center" vertical="top" shrinkToFit="1"/>
    </xf>
    <xf numFmtId="179" fontId="49" fillId="0" borderId="0" xfId="0" applyNumberFormat="1" applyFont="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4" xfId="0" applyFont="1" applyBorder="1" applyAlignment="1">
      <alignment horizontal="center" vertical="center"/>
    </xf>
    <xf numFmtId="0" fontId="1" fillId="0" borderId="29" xfId="0" applyFont="1" applyBorder="1" applyAlignment="1">
      <alignment horizontal="center" vertical="center"/>
    </xf>
    <xf numFmtId="177" fontId="9" fillId="15" borderId="81" xfId="0" applyNumberFormat="1" applyFont="1" applyFill="1" applyBorder="1" applyAlignment="1">
      <alignment horizontal="center" vertical="center"/>
    </xf>
    <xf numFmtId="177" fontId="9" fillId="15" borderId="49" xfId="0" applyNumberFormat="1" applyFont="1" applyFill="1" applyBorder="1" applyAlignment="1">
      <alignment horizontal="center" vertical="center"/>
    </xf>
    <xf numFmtId="0" fontId="26" fillId="0" borderId="81" xfId="0" applyFont="1" applyBorder="1" applyAlignment="1">
      <alignment horizontal="center" vertical="center"/>
    </xf>
    <xf numFmtId="0" fontId="26" fillId="0" borderId="104" xfId="0" applyFont="1" applyBorder="1" applyAlignment="1">
      <alignment horizontal="center" vertical="center"/>
    </xf>
    <xf numFmtId="0" fontId="11" fillId="0" borderId="29" xfId="0" applyFont="1" applyBorder="1" applyAlignment="1">
      <alignment horizontal="center" vertical="top"/>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8" fillId="0" borderId="25" xfId="0" applyFont="1" applyBorder="1" applyAlignment="1">
      <alignment horizontal="center" vertical="center"/>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1" fontId="39" fillId="15" borderId="93" xfId="0" applyNumberFormat="1" applyFont="1" applyFill="1" applyBorder="1" applyAlignment="1" applyProtection="1">
      <alignment horizontal="center" vertical="center"/>
      <protection locked="0"/>
    </xf>
    <xf numFmtId="181" fontId="39"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0" fontId="8" fillId="0" borderId="23" xfId="0" applyFont="1" applyBorder="1" applyAlignment="1">
      <alignment horizontal="center" vertical="center"/>
    </xf>
    <xf numFmtId="0" fontId="34" fillId="0" borderId="13"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69" xfId="0" applyFont="1" applyBorder="1" applyAlignment="1">
      <alignment horizontal="center" vertical="center" wrapText="1" shrinkToFit="1"/>
    </xf>
    <xf numFmtId="0" fontId="34" fillId="0" borderId="0" xfId="0" applyFont="1" applyAlignment="1">
      <alignment horizontal="center" vertical="center" wrapText="1" shrinkToFit="1"/>
    </xf>
    <xf numFmtId="0" fontId="34" fillId="0" borderId="78" xfId="0" applyFont="1" applyBorder="1" applyAlignment="1">
      <alignment horizontal="center" vertical="center" wrapText="1" shrinkToFit="1"/>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30" xfId="0" applyBorder="1" applyAlignment="1">
      <alignment horizontal="center" vertical="center" wrapText="1"/>
    </xf>
    <xf numFmtId="0" fontId="0" fillId="0" borderId="77" xfId="0"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25" xfId="0" applyBorder="1" applyAlignment="1">
      <alignment horizontal="center" vertical="center"/>
    </xf>
    <xf numFmtId="0" fontId="0" fillId="0" borderId="88" xfId="0"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49" fontId="0" fillId="0" borderId="61"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1"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1" fontId="39" fillId="15" borderId="82" xfId="0" applyNumberFormat="1" applyFont="1" applyFill="1" applyBorder="1" applyAlignment="1" applyProtection="1">
      <alignment horizontal="center" vertical="center"/>
      <protection locked="0"/>
    </xf>
    <xf numFmtId="181" fontId="39"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0" fontId="29"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3" fillId="0" borderId="81" xfId="0" applyFont="1" applyBorder="1" applyAlignment="1" applyProtection="1">
      <alignment horizontal="center" vertical="center"/>
      <protection locked="0"/>
    </xf>
    <xf numFmtId="0" fontId="33" fillId="0" borderId="104" xfId="0" applyFont="1" applyBorder="1" applyAlignment="1" applyProtection="1">
      <alignment horizontal="center" vertical="center"/>
      <protection locked="0"/>
    </xf>
    <xf numFmtId="0" fontId="31" fillId="0" borderId="81" xfId="0" applyFont="1" applyBorder="1" applyAlignment="1">
      <alignment horizontal="center" vertical="center"/>
    </xf>
    <xf numFmtId="0" fontId="31" fillId="0" borderId="104" xfId="0" applyFont="1" applyBorder="1" applyAlignment="1">
      <alignment horizontal="center" vertical="center"/>
    </xf>
    <xf numFmtId="0" fontId="31" fillId="0" borderId="49" xfId="0" applyFont="1" applyBorder="1" applyAlignment="1">
      <alignment horizontal="center" vertical="center"/>
    </xf>
    <xf numFmtId="0" fontId="14" fillId="0" borderId="23" xfId="0" applyFont="1" applyBorder="1" applyAlignment="1">
      <alignment horizontal="center"/>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5" xfId="0" applyFont="1" applyBorder="1" applyAlignment="1">
      <alignment vertical="center"/>
    </xf>
    <xf numFmtId="0" fontId="29" fillId="0" borderId="50" xfId="0" applyFont="1" applyBorder="1" applyAlignment="1">
      <alignment vertical="center"/>
    </xf>
    <xf numFmtId="0" fontId="33" fillId="0" borderId="81" xfId="0" applyFont="1" applyBorder="1" applyAlignment="1">
      <alignment horizontal="center" vertical="center"/>
    </xf>
    <xf numFmtId="0" fontId="33" fillId="0" borderId="49" xfId="0" applyFont="1" applyBorder="1" applyAlignment="1">
      <alignment horizontal="center" vertical="center"/>
    </xf>
    <xf numFmtId="0" fontId="30"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111" xfId="0" applyFont="1" applyBorder="1" applyAlignment="1">
      <alignment horizontal="center" vertical="center"/>
    </xf>
    <xf numFmtId="180" fontId="15" fillId="0" borderId="32" xfId="0" applyNumberFormat="1" applyFont="1" applyBorder="1" applyAlignment="1">
      <alignment horizontal="center" vertical="center"/>
    </xf>
    <xf numFmtId="180" fontId="15" fillId="0" borderId="39" xfId="0" applyNumberFormat="1" applyFont="1" applyBorder="1" applyAlignment="1">
      <alignment horizontal="center" vertical="center"/>
    </xf>
    <xf numFmtId="177" fontId="31" fillId="0" borderId="52" xfId="0" applyNumberFormat="1" applyFont="1" applyBorder="1" applyAlignment="1" applyProtection="1">
      <alignment horizontal="center" vertical="center"/>
      <protection locked="0"/>
    </xf>
    <xf numFmtId="177" fontId="31" fillId="0" borderId="112" xfId="0" applyNumberFormat="1"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11" xfId="0" applyFont="1" applyBorder="1" applyAlignment="1" applyProtection="1">
      <alignment horizontal="center" vertical="center"/>
      <protection locked="0"/>
    </xf>
    <xf numFmtId="180" fontId="15" fillId="0" borderId="32" xfId="0" applyNumberFormat="1" applyFont="1" applyBorder="1" applyAlignment="1" applyProtection="1">
      <alignment horizontal="center" vertical="center"/>
      <protection locked="0"/>
    </xf>
    <xf numFmtId="180" fontId="15" fillId="0" borderId="39" xfId="0" applyNumberFormat="1"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31" fillId="0" borderId="104"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49" fontId="4" fillId="0" borderId="41"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128" xfId="0" applyNumberFormat="1"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0" fillId="0" borderId="25" xfId="0" applyBorder="1" applyAlignment="1">
      <alignment horizontal="left" vertical="center" wrapText="1"/>
    </xf>
    <xf numFmtId="0" fontId="0" fillId="0" borderId="88" xfId="0"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49" fontId="0" fillId="0" borderId="54"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5"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8" fillId="0" borderId="46" xfId="0" applyFont="1" applyBorder="1" applyAlignment="1">
      <alignment horizontal="center" vertical="center"/>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4" fillId="0" borderId="8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0" xfId="0" applyFont="1" applyBorder="1" applyAlignment="1">
      <alignment horizontal="left" shrinkToFit="1"/>
    </xf>
    <xf numFmtId="0" fontId="5" fillId="0" borderId="66" xfId="0" applyFont="1" applyBorder="1" applyAlignment="1">
      <alignment horizontal="left" shrinkToFit="1"/>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35" fillId="0" borderId="66" xfId="0" applyFont="1" applyBorder="1" applyAlignment="1">
      <alignment horizontal="left"/>
    </xf>
    <xf numFmtId="0" fontId="35" fillId="0" borderId="121" xfId="0" applyFont="1" applyBorder="1" applyAlignment="1">
      <alignment horizontal="left"/>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41" fillId="4" borderId="116"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17" xfId="0" applyFont="1" applyFill="1" applyBorder="1" applyAlignment="1">
      <alignment horizontal="center" vertical="center" wrapText="1"/>
    </xf>
    <xf numFmtId="0" fontId="5" fillId="0" borderId="120" xfId="0" applyFont="1" applyBorder="1" applyAlignment="1">
      <alignment horizontal="center" vertical="center" wrapText="1"/>
    </xf>
    <xf numFmtId="0" fontId="5" fillId="0" borderId="66" xfId="0" applyFont="1" applyBorder="1" applyAlignment="1">
      <alignment horizontal="center" vertical="center"/>
    </xf>
    <xf numFmtId="0" fontId="5" fillId="0" borderId="121" xfId="0" applyFont="1" applyBorder="1" applyAlignment="1">
      <alignment horizontal="center" vertical="center"/>
    </xf>
    <xf numFmtId="0" fontId="5" fillId="0" borderId="66" xfId="0" applyFont="1" applyBorder="1" applyAlignment="1">
      <alignment horizontal="left"/>
    </xf>
    <xf numFmtId="0" fontId="0" fillId="0" borderId="121" xfId="0" applyBorder="1" applyAlignment="1">
      <alignment horizontal="left"/>
    </xf>
    <xf numFmtId="0" fontId="5" fillId="0" borderId="67" xfId="0" applyFont="1" applyBorder="1" applyAlignment="1">
      <alignment horizontal="left" shrinkToFit="1"/>
    </xf>
    <xf numFmtId="0" fontId="5" fillId="0" borderId="67" xfId="0" applyFont="1" applyBorder="1" applyAlignment="1">
      <alignment horizontal="left"/>
    </xf>
    <xf numFmtId="0" fontId="0" fillId="0" borderId="67" xfId="0" applyBorder="1" applyAlignment="1">
      <alignment horizontal="left"/>
    </xf>
    <xf numFmtId="0" fontId="5" fillId="0" borderId="0" xfId="0" applyFont="1" applyAlignment="1">
      <alignment horizontal="left" shrinkToFi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41" fillId="0" borderId="0" xfId="0" applyFont="1" applyAlignment="1">
      <alignment horizontal="center" vertical="center" wrapText="1"/>
    </xf>
    <xf numFmtId="0" fontId="5" fillId="0" borderId="0" xfId="0" applyFont="1" applyAlignment="1">
      <alignment horizontal="center" vertical="top" wrapText="1"/>
    </xf>
    <xf numFmtId="0" fontId="35" fillId="0" borderId="67" xfId="0" applyFont="1" applyBorder="1" applyAlignment="1">
      <alignment horizontal="left"/>
    </xf>
    <xf numFmtId="0" fontId="17" fillId="10" borderId="70" xfId="0" applyFont="1" applyFill="1" applyBorder="1" applyAlignment="1">
      <alignment horizontal="center" vertical="center" textRotation="255"/>
    </xf>
    <xf numFmtId="0" fontId="17" fillId="6" borderId="75" xfId="0" applyFont="1" applyFill="1" applyBorder="1" applyAlignment="1">
      <alignment horizontal="center" vertical="center" textRotation="255"/>
    </xf>
    <xf numFmtId="0" fontId="17" fillId="6" borderId="47" xfId="0" applyFont="1" applyFill="1" applyBorder="1" applyAlignment="1">
      <alignment horizontal="center" vertical="center" textRotation="255"/>
    </xf>
    <xf numFmtId="0" fontId="17" fillId="6" borderId="74"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xf numFmtId="0" fontId="17" fillId="7" borderId="70"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81" xfId="0" applyFont="1" applyFill="1" applyBorder="1" applyAlignment="1">
      <alignment horizontal="center" vertical="center" textRotation="255"/>
    </xf>
    <xf numFmtId="0" fontId="17" fillId="8" borderId="54" xfId="0" applyFont="1" applyFill="1" applyBorder="1" applyAlignment="1">
      <alignment horizontal="center" vertical="center" textRotation="255"/>
    </xf>
    <xf numFmtId="0" fontId="17" fillId="9" borderId="125"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8" borderId="70" xfId="0" applyFont="1" applyFill="1" applyBorder="1" applyAlignment="1">
      <alignment horizontal="center" vertical="center" textRotation="255"/>
    </xf>
    <xf numFmtId="0" fontId="17" fillId="9" borderId="81"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xf numFmtId="0" fontId="17" fillId="6" borderId="125" xfId="0" applyFont="1" applyFill="1" applyBorder="1" applyAlignment="1">
      <alignment horizontal="center" vertical="center" textRotation="255"/>
    </xf>
    <xf numFmtId="0" fontId="7" fillId="12" borderId="33" xfId="0" applyFont="1" applyFill="1" applyBorder="1" applyAlignment="1">
      <alignment horizontal="left" vertical="center" shrinkToFit="1"/>
    </xf>
    <xf numFmtId="178" fontId="7" fillId="0" borderId="35" xfId="0" applyNumberFormat="1" applyFont="1" applyBorder="1" applyAlignment="1" applyProtection="1">
      <alignment horizontal="left" vertical="center" shrinkToFit="1"/>
      <protection locked="0"/>
    </xf>
    <xf numFmtId="0" fontId="7" fillId="12" borderId="35" xfId="0" applyFont="1" applyFill="1" applyBorder="1" applyAlignment="1">
      <alignment horizontal="left" vertical="center" shrinkToFit="1"/>
    </xf>
    <xf numFmtId="0" fontId="7" fillId="0" borderId="35"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7" fillId="12" borderId="12" xfId="0" applyFont="1" applyFill="1" applyBorder="1" applyAlignment="1">
      <alignment horizontal="left" vertical="center" shrinkToFit="1"/>
    </xf>
    <xf numFmtId="178" fontId="7" fillId="0" borderId="2" xfId="0" applyNumberFormat="1" applyFont="1" applyBorder="1" applyAlignment="1" applyProtection="1">
      <alignment horizontal="left" vertical="center" shrinkToFit="1"/>
      <protection locked="0"/>
    </xf>
    <xf numFmtId="0" fontId="7" fillId="12" borderId="2" xfId="0" applyFont="1" applyFill="1" applyBorder="1" applyAlignment="1">
      <alignment horizontal="left" vertical="center" shrinkToFit="1"/>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12" borderId="13" xfId="0" applyFont="1" applyFill="1" applyBorder="1" applyAlignment="1">
      <alignment horizontal="left" vertical="center" shrinkToFit="1"/>
    </xf>
    <xf numFmtId="178" fontId="7" fillId="0" borderId="4" xfId="0" applyNumberFormat="1" applyFont="1" applyBorder="1" applyAlignment="1" applyProtection="1">
      <alignment horizontal="left" vertical="center" shrinkToFit="1"/>
      <protection locked="0"/>
    </xf>
    <xf numFmtId="0" fontId="7" fillId="12" borderId="4" xfId="0" applyFont="1" applyFill="1" applyBorder="1" applyAlignment="1">
      <alignment horizontal="left" vertical="center" shrinkToFit="1"/>
    </xf>
    <xf numFmtId="0" fontId="7" fillId="0" borderId="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13" borderId="14" xfId="0" applyFont="1" applyFill="1" applyBorder="1" applyAlignment="1">
      <alignment horizontal="left" vertical="center" shrinkToFit="1"/>
    </xf>
    <xf numFmtId="178" fontId="7" fillId="0" borderId="7" xfId="0" applyNumberFormat="1" applyFont="1" applyBorder="1" applyAlignment="1" applyProtection="1">
      <alignment horizontal="left" vertical="center" shrinkToFit="1"/>
      <protection locked="0"/>
    </xf>
    <xf numFmtId="0" fontId="7" fillId="13" borderId="7" xfId="0" applyFont="1" applyFill="1" applyBorder="1" applyAlignment="1">
      <alignment horizontal="left" vertical="center" shrinkToFit="1"/>
    </xf>
    <xf numFmtId="0" fontId="7" fillId="0" borderId="7"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13" borderId="12" xfId="0" applyFont="1" applyFill="1" applyBorder="1" applyAlignment="1">
      <alignment horizontal="left" vertical="center" shrinkToFit="1"/>
    </xf>
    <xf numFmtId="0" fontId="7" fillId="13" borderId="2" xfId="0" applyFont="1" applyFill="1" applyBorder="1" applyAlignment="1">
      <alignment horizontal="left" vertical="center" shrinkToFit="1"/>
    </xf>
    <xf numFmtId="0" fontId="7" fillId="13" borderId="41" xfId="0" applyFont="1" applyFill="1" applyBorder="1" applyAlignment="1">
      <alignment horizontal="left" vertical="center" shrinkToFit="1"/>
    </xf>
    <xf numFmtId="178" fontId="7" fillId="0" borderId="43" xfId="0" applyNumberFormat="1" applyFont="1" applyBorder="1" applyAlignment="1" applyProtection="1">
      <alignment horizontal="left" vertical="center" shrinkToFit="1"/>
      <protection locked="0"/>
    </xf>
    <xf numFmtId="0" fontId="7" fillId="13" borderId="43" xfId="0" applyFont="1" applyFill="1" applyBorder="1" applyAlignment="1">
      <alignment horizontal="left" vertical="center" shrinkToFit="1"/>
    </xf>
    <xf numFmtId="0" fontId="7" fillId="0" borderId="43"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2" borderId="33"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3" borderId="41" xfId="0" applyFont="1" applyFill="1" applyBorder="1" applyAlignment="1">
      <alignment horizontal="left" vertical="center" shrinkToFit="1"/>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日本スポーツマスターズ２０２５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スポーツマスターズ２０２５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スポーツマスターズ２０２５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スポーツマスターズ２０２５　空手道</a:t>
          </a:r>
          <a:r>
            <a:rPr lang="ja-JP" altLang="en-US" sz="1000" b="0" i="0" u="none" strike="noStrike" baseline="0">
              <a:solidFill>
                <a:srgbClr val="000000"/>
              </a:solidFill>
              <a:latin typeface="ＭＳ Ｐゴシック"/>
              <a:ea typeface="ＭＳ Ｐゴシック"/>
            </a:rPr>
            <a:t>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3.2" x14ac:dyDescent="0.2"/>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view="pageBreakPreview" zoomScaleNormal="100" workbookViewId="0">
      <selection activeCell="G16" sqref="G16:G40"/>
    </sheetView>
  </sheetViews>
  <sheetFormatPr defaultColWidth="9" defaultRowHeight="16.2" x14ac:dyDescent="0.2"/>
  <cols>
    <col min="1" max="1" width="8.44140625" style="5" customWidth="1"/>
    <col min="2" max="2" width="3.77734375" style="13" bestFit="1" customWidth="1"/>
    <col min="3" max="3" width="6.109375" style="13" customWidth="1"/>
    <col min="4" max="4" width="3.777343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77734375" style="5" customWidth="1"/>
    <col min="17" max="17" width="3.109375" style="5" customWidth="1"/>
    <col min="18" max="18" width="8.777343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27"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109375" style="5" bestFit="1" customWidth="1"/>
    <col min="32" max="32" width="9" style="127"/>
    <col min="33" max="16384" width="9" style="5"/>
  </cols>
  <sheetData>
    <row r="1" spans="1:32" s="1" customFormat="1" ht="30" customHeight="1" x14ac:dyDescent="0.2">
      <c r="A1" s="236" t="str">
        <f>IF(COUNTIF(Y16:Y40,"")+COUNTIF(AF16:AF40,"")=50,"日本スポーツマスターズ２０２５　　空手道競技　参加申込書",1)</f>
        <v>日本スポーツマスターズ２０２５　　空手道競技　参加申込書</v>
      </c>
      <c r="B1" s="236"/>
      <c r="C1" s="236"/>
      <c r="D1" s="236"/>
      <c r="E1" s="236"/>
      <c r="F1" s="236"/>
      <c r="G1" s="236"/>
      <c r="H1" s="236"/>
      <c r="I1" s="236"/>
      <c r="J1" s="236"/>
      <c r="K1" s="236"/>
      <c r="L1" s="236"/>
      <c r="M1" s="236"/>
      <c r="N1" s="236"/>
      <c r="O1" s="236"/>
      <c r="P1" s="236"/>
      <c r="Q1" s="236"/>
      <c r="R1" s="236"/>
      <c r="S1" s="236"/>
      <c r="T1" s="236"/>
      <c r="U1" s="236"/>
      <c r="V1" s="236"/>
      <c r="W1" s="236"/>
      <c r="X1" s="236"/>
      <c r="Y1" s="126"/>
      <c r="AF1" s="127"/>
    </row>
    <row r="2" spans="1:32" s="1" customFormat="1" ht="11.25" customHeight="1" thickBot="1" x14ac:dyDescent="0.25">
      <c r="B2" s="14"/>
      <c r="C2" s="19"/>
      <c r="D2" s="19"/>
      <c r="E2" s="2"/>
      <c r="F2" s="2"/>
      <c r="G2" s="6"/>
      <c r="H2" s="6"/>
      <c r="I2" s="6"/>
      <c r="J2" s="6"/>
      <c r="K2" s="6"/>
      <c r="L2" s="6"/>
      <c r="M2" s="6"/>
      <c r="N2" s="6"/>
      <c r="Y2" s="126"/>
      <c r="AF2" s="127"/>
    </row>
    <row r="3" spans="1:32" s="1" customFormat="1" ht="21" customHeight="1" thickTop="1" thickBot="1" x14ac:dyDescent="0.25">
      <c r="B3" s="14"/>
      <c r="C3" s="19"/>
      <c r="D3" s="19"/>
      <c r="E3" s="2"/>
      <c r="F3" s="2"/>
      <c r="G3" s="6"/>
      <c r="H3" s="6"/>
      <c r="I3" s="6"/>
      <c r="J3" s="6"/>
      <c r="K3" s="6"/>
      <c r="L3" s="6"/>
      <c r="M3" s="6"/>
      <c r="N3" s="6"/>
      <c r="P3" s="128" t="s">
        <v>246</v>
      </c>
      <c r="Q3" s="240"/>
      <c r="R3" s="241"/>
      <c r="S3" s="1" t="s">
        <v>0</v>
      </c>
      <c r="T3" s="242"/>
      <c r="U3" s="243"/>
      <c r="V3" s="244"/>
      <c r="W3" s="65" t="s">
        <v>1</v>
      </c>
      <c r="X3" s="65"/>
      <c r="Y3" s="126"/>
      <c r="AF3" s="127"/>
    </row>
    <row r="4" spans="1:32" s="1" customFormat="1" ht="21" customHeight="1" thickTop="1" thickBot="1" x14ac:dyDescent="0.25">
      <c r="A4" s="8" t="s">
        <v>253</v>
      </c>
      <c r="B4" s="14"/>
      <c r="C4" s="14"/>
      <c r="D4" s="7"/>
      <c r="E4" s="8"/>
      <c r="F4" s="8"/>
      <c r="G4" s="8"/>
      <c r="H4" s="8"/>
      <c r="I4" s="8"/>
      <c r="J4" s="8"/>
      <c r="K4" s="8"/>
      <c r="L4" s="8"/>
      <c r="M4" s="8"/>
      <c r="N4" s="8"/>
      <c r="Y4" s="126"/>
      <c r="AF4" s="127"/>
    </row>
    <row r="5" spans="1:32" s="1" customFormat="1" ht="21" customHeight="1" thickTop="1" thickBot="1" x14ac:dyDescent="0.25">
      <c r="B5" s="14"/>
      <c r="C5" s="19"/>
      <c r="D5" s="19"/>
      <c r="E5" s="2"/>
      <c r="F5" s="270"/>
      <c r="G5" s="271"/>
      <c r="H5" s="271"/>
      <c r="I5" s="271"/>
      <c r="J5" s="271"/>
      <c r="K5" s="271"/>
      <c r="L5" s="245" t="s">
        <v>2</v>
      </c>
      <c r="M5" s="246"/>
      <c r="N5" s="246"/>
      <c r="O5" s="246"/>
      <c r="P5" s="129" t="s">
        <v>3</v>
      </c>
      <c r="Q5" s="240"/>
      <c r="R5" s="247"/>
      <c r="S5" s="247"/>
      <c r="T5" s="247"/>
      <c r="U5" s="241"/>
      <c r="V5" s="172"/>
      <c r="W5" s="65" t="s">
        <v>4</v>
      </c>
      <c r="X5" s="65"/>
      <c r="Y5" s="126"/>
      <c r="AF5" s="127"/>
    </row>
    <row r="6" spans="1:32" s="1" customFormat="1" ht="21" customHeight="1" thickTop="1" x14ac:dyDescent="0.2">
      <c r="B6" s="14"/>
      <c r="C6" s="19"/>
      <c r="D6" s="19"/>
      <c r="E6" s="2"/>
      <c r="F6" s="272" t="s">
        <v>5</v>
      </c>
      <c r="G6" s="272"/>
      <c r="H6" s="272"/>
      <c r="I6" s="272"/>
      <c r="J6" s="272"/>
      <c r="K6" s="272"/>
      <c r="L6" s="125"/>
      <c r="M6" s="6"/>
      <c r="N6" s="6"/>
      <c r="P6" s="10"/>
      <c r="Q6" s="10"/>
      <c r="R6" s="10"/>
      <c r="S6" s="10"/>
      <c r="T6" s="10"/>
      <c r="U6" s="10"/>
      <c r="V6" s="10"/>
      <c r="W6" s="10"/>
      <c r="X6" s="10"/>
      <c r="Y6" s="126"/>
      <c r="AF6" s="127"/>
    </row>
    <row r="7" spans="1:32" s="1" customFormat="1" ht="24" customHeight="1" x14ac:dyDescent="0.2">
      <c r="A7" s="9" t="s">
        <v>254</v>
      </c>
      <c r="B7" s="9"/>
      <c r="C7" s="7"/>
      <c r="D7" s="7"/>
      <c r="E7" s="9"/>
      <c r="F7" s="9"/>
      <c r="G7" s="9"/>
      <c r="H7" s="9"/>
      <c r="I7" s="9"/>
      <c r="J7" s="9"/>
      <c r="K7" s="9"/>
      <c r="L7" s="9"/>
      <c r="M7" s="9"/>
      <c r="N7" s="9"/>
      <c r="O7" s="9"/>
      <c r="P7" s="9"/>
      <c r="Q7" s="9"/>
      <c r="R7" s="9"/>
      <c r="S7" s="9"/>
      <c r="T7" s="290" t="s">
        <v>6</v>
      </c>
      <c r="U7" s="291"/>
      <c r="V7" s="291"/>
      <c r="W7" s="292"/>
      <c r="X7" s="221"/>
      <c r="Y7" s="126"/>
      <c r="AF7" s="127"/>
    </row>
    <row r="8" spans="1:32" s="1" customFormat="1" ht="9.75" customHeight="1" x14ac:dyDescent="0.2">
      <c r="B8" s="14"/>
      <c r="C8" s="19"/>
      <c r="D8" s="19"/>
      <c r="E8" s="2"/>
      <c r="F8" s="2"/>
      <c r="G8" s="6"/>
      <c r="H8" s="6"/>
      <c r="I8" s="6"/>
      <c r="J8" s="6"/>
      <c r="K8" s="6"/>
      <c r="L8" s="6"/>
      <c r="M8" s="6"/>
      <c r="N8" s="6"/>
      <c r="T8" s="293"/>
      <c r="U8" s="294"/>
      <c r="V8" s="294"/>
      <c r="W8" s="295"/>
      <c r="X8" s="221"/>
      <c r="Y8" s="126"/>
      <c r="AF8" s="127"/>
    </row>
    <row r="9" spans="1:32" ht="15.75" customHeight="1" thickBot="1" x14ac:dyDescent="0.25">
      <c r="A9" s="374" t="s">
        <v>7</v>
      </c>
      <c r="B9" s="375"/>
      <c r="C9" s="378" t="s">
        <v>8</v>
      </c>
      <c r="D9" s="379"/>
      <c r="E9" s="380"/>
      <c r="F9" s="381" t="s">
        <v>9</v>
      </c>
      <c r="G9" s="282" t="s">
        <v>10</v>
      </c>
      <c r="H9" s="283"/>
      <c r="I9" s="283"/>
      <c r="J9" s="283"/>
      <c r="K9" s="283"/>
      <c r="L9" s="283"/>
      <c r="M9" s="283"/>
      <c r="N9" s="283"/>
      <c r="O9" s="283"/>
      <c r="P9" s="283"/>
      <c r="Q9" s="283"/>
      <c r="R9" s="284"/>
      <c r="S9" s="277" t="s">
        <v>11</v>
      </c>
      <c r="T9" s="293"/>
      <c r="U9" s="294"/>
      <c r="V9" s="294"/>
      <c r="W9" s="295"/>
      <c r="X9" s="221"/>
    </row>
    <row r="10" spans="1:32" ht="15.75" customHeight="1" thickTop="1" thickBot="1" x14ac:dyDescent="0.25">
      <c r="A10" s="376"/>
      <c r="B10" s="377"/>
      <c r="C10" s="328" t="s">
        <v>12</v>
      </c>
      <c r="D10" s="329"/>
      <c r="E10" s="330"/>
      <c r="F10" s="382"/>
      <c r="G10" s="68" t="s">
        <v>13</v>
      </c>
      <c r="H10" s="15"/>
      <c r="I10" s="15"/>
      <c r="J10" s="15"/>
      <c r="K10" s="15"/>
      <c r="L10" s="15"/>
      <c r="M10" s="68"/>
      <c r="N10" s="287" t="s">
        <v>14</v>
      </c>
      <c r="O10" s="287"/>
      <c r="P10" s="287"/>
      <c r="Q10" s="287"/>
      <c r="R10" s="288"/>
      <c r="S10" s="278"/>
      <c r="T10" s="196"/>
      <c r="U10" s="173" t="s">
        <v>15</v>
      </c>
      <c r="V10" s="198"/>
      <c r="W10" s="175" t="s">
        <v>16</v>
      </c>
      <c r="X10" s="222"/>
    </row>
    <row r="11" spans="1:32" ht="15.75" customHeight="1" thickTop="1" thickBot="1" x14ac:dyDescent="0.25">
      <c r="A11" s="217" t="s">
        <v>17</v>
      </c>
      <c r="B11" s="218" t="s">
        <v>18</v>
      </c>
      <c r="C11" s="331"/>
      <c r="D11" s="332"/>
      <c r="E11" s="333"/>
      <c r="F11" s="320" t="s">
        <v>19</v>
      </c>
      <c r="G11" s="285"/>
      <c r="H11" s="286"/>
      <c r="I11" s="250" t="s">
        <v>20</v>
      </c>
      <c r="J11" s="250"/>
      <c r="K11" s="250"/>
      <c r="L11" s="251"/>
      <c r="M11" s="194"/>
      <c r="N11" s="72" t="s">
        <v>21</v>
      </c>
      <c r="O11" s="73"/>
      <c r="P11" s="71"/>
      <c r="Q11" s="194"/>
      <c r="R11" s="71" t="s">
        <v>22</v>
      </c>
      <c r="S11" s="280">
        <v>12</v>
      </c>
      <c r="T11" s="197"/>
      <c r="U11" s="174" t="s">
        <v>23</v>
      </c>
      <c r="V11" s="176"/>
      <c r="W11" s="177"/>
      <c r="X11" s="222"/>
      <c r="Z11" s="5" t="s">
        <v>24</v>
      </c>
    </row>
    <row r="12" spans="1:32" ht="17.25" customHeight="1" thickTop="1" thickBot="1" x14ac:dyDescent="0.25">
      <c r="A12" s="170" t="s">
        <v>25</v>
      </c>
      <c r="B12" s="193">
        <v>1</v>
      </c>
      <c r="C12" s="67" t="s">
        <v>26</v>
      </c>
      <c r="D12" s="386" t="str">
        <f>PHONETIC(C10)</f>
        <v>ゼンクウレン　タロウ</v>
      </c>
      <c r="E12" s="387"/>
      <c r="F12" s="321"/>
      <c r="G12" s="390">
        <v>1</v>
      </c>
      <c r="H12" s="391"/>
      <c r="I12" s="248" t="s">
        <v>27</v>
      </c>
      <c r="J12" s="248"/>
      <c r="K12" s="248"/>
      <c r="L12" s="249"/>
      <c r="M12" s="195">
        <v>1</v>
      </c>
      <c r="N12" s="75" t="s">
        <v>28</v>
      </c>
      <c r="O12" s="76"/>
      <c r="P12" s="74"/>
      <c r="Q12" s="195"/>
      <c r="R12" s="74" t="s">
        <v>29</v>
      </c>
      <c r="S12" s="281"/>
      <c r="T12" s="266" t="s">
        <v>30</v>
      </c>
      <c r="U12" s="267"/>
      <c r="V12" s="268">
        <v>7654321</v>
      </c>
      <c r="W12" s="269"/>
      <c r="X12" s="227"/>
      <c r="Z12" s="5" t="s">
        <v>31</v>
      </c>
    </row>
    <row r="13" spans="1:32" ht="28.5" customHeight="1" thickTop="1" thickBot="1" x14ac:dyDescent="0.25">
      <c r="A13" s="392" t="s">
        <v>32</v>
      </c>
      <c r="B13" s="392"/>
      <c r="C13" s="392"/>
      <c r="D13" s="392"/>
      <c r="E13" s="392"/>
      <c r="F13" s="392"/>
      <c r="G13" s="392"/>
      <c r="H13" s="392"/>
      <c r="I13" s="392"/>
      <c r="J13" s="392"/>
      <c r="K13" s="392"/>
      <c r="L13" s="392"/>
      <c r="M13" s="392"/>
      <c r="N13" s="392"/>
      <c r="O13" s="392"/>
      <c r="P13" s="392"/>
      <c r="Q13" s="392"/>
      <c r="R13" s="392"/>
    </row>
    <row r="14" spans="1:32" ht="15.75" customHeight="1" x14ac:dyDescent="0.2">
      <c r="A14" s="306" t="s">
        <v>33</v>
      </c>
      <c r="B14" s="322" t="s">
        <v>34</v>
      </c>
      <c r="C14" s="324" t="s">
        <v>35</v>
      </c>
      <c r="D14" s="326" t="s">
        <v>36</v>
      </c>
      <c r="E14" s="388" t="s">
        <v>37</v>
      </c>
      <c r="F14" s="316" t="s">
        <v>26</v>
      </c>
      <c r="G14" s="310" t="s">
        <v>9</v>
      </c>
      <c r="H14" s="311"/>
      <c r="I14" s="311"/>
      <c r="J14" s="311"/>
      <c r="K14" s="311"/>
      <c r="L14" s="312"/>
      <c r="M14" s="310" t="s">
        <v>38</v>
      </c>
      <c r="N14" s="312"/>
      <c r="O14" s="275" t="s">
        <v>39</v>
      </c>
      <c r="P14" s="275" t="s">
        <v>40</v>
      </c>
      <c r="Q14" s="66"/>
      <c r="R14" s="66" t="s">
        <v>41</v>
      </c>
      <c r="S14" s="277" t="s">
        <v>11</v>
      </c>
      <c r="T14" s="259" t="s">
        <v>42</v>
      </c>
      <c r="U14" s="260"/>
      <c r="V14" s="259" t="s">
        <v>42</v>
      </c>
      <c r="W14" s="260"/>
      <c r="X14" s="234" t="s">
        <v>43</v>
      </c>
      <c r="Z14" s="30"/>
      <c r="AA14" s="31" t="s">
        <v>44</v>
      </c>
      <c r="AB14" s="31" t="s">
        <v>45</v>
      </c>
      <c r="AC14" s="31" t="s">
        <v>46</v>
      </c>
      <c r="AD14" s="32" t="s">
        <v>47</v>
      </c>
    </row>
    <row r="15" spans="1:32" ht="15.75" customHeight="1" thickBot="1" x14ac:dyDescent="0.25">
      <c r="A15" s="307"/>
      <c r="B15" s="323"/>
      <c r="C15" s="325"/>
      <c r="D15" s="327"/>
      <c r="E15" s="389"/>
      <c r="F15" s="317"/>
      <c r="G15" s="313"/>
      <c r="H15" s="314"/>
      <c r="I15" s="314"/>
      <c r="J15" s="314"/>
      <c r="K15" s="314"/>
      <c r="L15" s="315"/>
      <c r="M15" s="313"/>
      <c r="N15" s="315"/>
      <c r="O15" s="289"/>
      <c r="P15" s="276"/>
      <c r="Q15" s="100"/>
      <c r="R15" s="100" t="s">
        <v>48</v>
      </c>
      <c r="S15" s="279"/>
      <c r="T15" s="261" t="s">
        <v>49</v>
      </c>
      <c r="U15" s="262"/>
      <c r="V15" s="261" t="s">
        <v>50</v>
      </c>
      <c r="W15" s="262"/>
      <c r="X15" s="235"/>
      <c r="Z15" s="33" t="s">
        <v>51</v>
      </c>
      <c r="AA15" s="38" t="s">
        <v>52</v>
      </c>
      <c r="AB15" s="38" t="s">
        <v>52</v>
      </c>
      <c r="AC15" s="34">
        <v>1</v>
      </c>
      <c r="AD15" s="38">
        <v>1</v>
      </c>
    </row>
    <row r="16" spans="1:32" ht="30" customHeight="1" thickTop="1" x14ac:dyDescent="0.2">
      <c r="A16" s="43"/>
      <c r="B16" s="69">
        <v>1</v>
      </c>
      <c r="C16" s="79" t="s">
        <v>24</v>
      </c>
      <c r="D16" s="80">
        <f t="shared" ref="D16:D30" si="0">IF(H16="","",IF(C16="組手",VLOOKUP(M16,$Z$14:$AD$85,2,FALSE),VLOOKUP(M16,$Z$14:$AD$85,3,FALSE)))</f>
        <v>3</v>
      </c>
      <c r="E16" s="81" t="s">
        <v>53</v>
      </c>
      <c r="F16" s="82" t="str">
        <f>PHONETIC(E16)</f>
        <v>ゼンクウレン　シロウ</v>
      </c>
      <c r="G16" s="620">
        <v>19</v>
      </c>
      <c r="H16" s="130" t="s">
        <v>54</v>
      </c>
      <c r="I16" s="83" t="s">
        <v>55</v>
      </c>
      <c r="J16" s="84">
        <v>8</v>
      </c>
      <c r="K16" s="83" t="s">
        <v>55</v>
      </c>
      <c r="L16" s="96">
        <v>20</v>
      </c>
      <c r="M16" s="308" t="str">
        <f>CONCATENATE(IF(H16="","　　",IF(J16&lt;4,MID($A$4,FIND("ズ",$A$4)+1,4)-G16*100-H16,IF(AND(J16=4,L16=1),MID($A$4,FIND("ズ",$A$4)+1,4)-G16*100-H16,MID($A$4,FIND("ズ",$A$4)+1,4)-G16*100-H16-1)))," 歳")</f>
        <v>54 歳</v>
      </c>
      <c r="N16" s="309"/>
      <c r="O16" s="98" t="s">
        <v>18</v>
      </c>
      <c r="P16" s="101">
        <v>1</v>
      </c>
      <c r="Q16" s="296">
        <v>35371</v>
      </c>
      <c r="R16" s="297"/>
      <c r="S16" s="155">
        <v>15</v>
      </c>
      <c r="T16" s="263"/>
      <c r="U16" s="264"/>
      <c r="V16" s="263"/>
      <c r="W16" s="265"/>
      <c r="X16" s="228" t="s">
        <v>56</v>
      </c>
      <c r="Y16" s="232"/>
      <c r="Z16" s="33" t="s">
        <v>57</v>
      </c>
      <c r="AA16" s="38" t="s">
        <v>52</v>
      </c>
      <c r="AB16" s="38" t="s">
        <v>52</v>
      </c>
      <c r="AC16" s="34">
        <v>1</v>
      </c>
      <c r="AD16" s="38">
        <v>1</v>
      </c>
      <c r="AE16" s="52" t="str">
        <f>IF(C16="","",CONCATENATE(C16,D16))</f>
        <v>組手3</v>
      </c>
      <c r="AF16" s="127" t="str">
        <f>IF(C16="","",IF(C16="組手",IF(COUNTIF($AE$16:$AE$30,AE16)&gt;3,"出場数エラー",""),IF(C16="形",IF(COUNTIF($AE$16:$AE$30,AE16)&gt;2,"出場数エラー",""))))</f>
        <v/>
      </c>
    </row>
    <row r="17" spans="1:32" ht="30" customHeight="1" x14ac:dyDescent="0.2">
      <c r="A17" s="43"/>
      <c r="B17" s="69">
        <v>2</v>
      </c>
      <c r="C17" s="85" t="s">
        <v>24</v>
      </c>
      <c r="D17" s="39">
        <f t="shared" si="0"/>
        <v>4</v>
      </c>
      <c r="E17" s="27" t="s">
        <v>58</v>
      </c>
      <c r="F17" s="24" t="str">
        <f t="shared" ref="F17:F40" si="1">PHONETIC(E17)</f>
        <v>ゼンクウレン　サブロウ</v>
      </c>
      <c r="G17" s="621">
        <v>19</v>
      </c>
      <c r="H17" s="131" t="s">
        <v>59</v>
      </c>
      <c r="I17" s="46" t="s">
        <v>55</v>
      </c>
      <c r="J17" s="21">
        <v>5</v>
      </c>
      <c r="K17" s="46" t="s">
        <v>55</v>
      </c>
      <c r="L17" s="20">
        <v>5</v>
      </c>
      <c r="M17" s="273" t="str">
        <f t="shared" ref="M17:M40" si="2">CONCATENATE(IF(H17="","　　",IF(J17&lt;4,MID($A$4,FIND("ズ",$A$4)+1,4)-G17*100-H17,IF(AND(J17=4,L17=1),MID($A$4,FIND("ズ",$A$4)+1,4)-G17*100-H17,MID($A$4,FIND("ズ",$A$4)+1,4)-G17*100-H17-1)))," 歳")</f>
        <v>59 歳</v>
      </c>
      <c r="N17" s="274"/>
      <c r="O17" s="98" t="s">
        <v>18</v>
      </c>
      <c r="P17" s="102">
        <v>2</v>
      </c>
      <c r="Q17" s="257">
        <v>36986</v>
      </c>
      <c r="R17" s="258"/>
      <c r="S17" s="156">
        <v>14</v>
      </c>
      <c r="T17" s="252" t="s">
        <v>60</v>
      </c>
      <c r="U17" s="253"/>
      <c r="V17" s="252">
        <v>1234567</v>
      </c>
      <c r="W17" s="254"/>
      <c r="X17" s="226" t="s">
        <v>56</v>
      </c>
      <c r="Y17" s="127"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61</v>
      </c>
      <c r="AA17" s="38" t="s">
        <v>52</v>
      </c>
      <c r="AB17" s="38" t="s">
        <v>52</v>
      </c>
      <c r="AC17" s="34">
        <v>1</v>
      </c>
      <c r="AD17" s="38">
        <v>1</v>
      </c>
      <c r="AE17" s="52" t="str">
        <f t="shared" ref="AE17:AE40" si="4">IF(C17="","",CONCATENATE(C17,D17))</f>
        <v>組手4</v>
      </c>
      <c r="AF17" s="127" t="str">
        <f t="shared" ref="AF17:AF30" si="5">IF(C17="","",IF(C17="組手",IF(COUNTIF($AE$16:$AE$30,AE17)&gt;3,"出場数エラー",""),IF(C17="形",IF(COUNTIF($AE$16:$AE$30,AE17)&gt;2,"出場数エラー",""))))</f>
        <v/>
      </c>
    </row>
    <row r="18" spans="1:32" ht="30" customHeight="1" x14ac:dyDescent="0.2">
      <c r="A18" s="43"/>
      <c r="B18" s="69">
        <v>3</v>
      </c>
      <c r="C18" s="85" t="s">
        <v>24</v>
      </c>
      <c r="D18" s="39">
        <f t="shared" si="0"/>
        <v>6</v>
      </c>
      <c r="E18" s="27" t="s">
        <v>62</v>
      </c>
      <c r="F18" s="24" t="str">
        <f t="shared" si="1"/>
        <v>ゼンクウレン　ジロウ</v>
      </c>
      <c r="G18" s="621">
        <v>19</v>
      </c>
      <c r="H18" s="131" t="s">
        <v>63</v>
      </c>
      <c r="I18" s="46" t="s">
        <v>55</v>
      </c>
      <c r="J18" s="21">
        <v>2</v>
      </c>
      <c r="K18" s="46" t="s">
        <v>55</v>
      </c>
      <c r="L18" s="20">
        <v>3</v>
      </c>
      <c r="M18" s="273" t="str">
        <f t="shared" si="2"/>
        <v>69 歳</v>
      </c>
      <c r="N18" s="274"/>
      <c r="O18" s="98" t="s">
        <v>18</v>
      </c>
      <c r="P18" s="102">
        <v>3</v>
      </c>
      <c r="Q18" s="257">
        <v>36986</v>
      </c>
      <c r="R18" s="258"/>
      <c r="S18" s="156">
        <v>13</v>
      </c>
      <c r="T18" s="252"/>
      <c r="U18" s="253"/>
      <c r="V18" s="252"/>
      <c r="W18" s="254"/>
      <c r="X18" s="226" t="s">
        <v>56</v>
      </c>
      <c r="Y18" s="127" t="str">
        <f t="shared" si="3"/>
        <v/>
      </c>
      <c r="Z18" s="33" t="s">
        <v>64</v>
      </c>
      <c r="AA18" s="38" t="s">
        <v>52</v>
      </c>
      <c r="AB18" s="38" t="s">
        <v>52</v>
      </c>
      <c r="AC18" s="34">
        <v>1</v>
      </c>
      <c r="AD18" s="38">
        <v>1</v>
      </c>
      <c r="AE18" s="52" t="str">
        <f t="shared" si="4"/>
        <v>組手6</v>
      </c>
      <c r="AF18" s="127" t="str">
        <f t="shared" si="5"/>
        <v/>
      </c>
    </row>
    <row r="19" spans="1:32" ht="30" customHeight="1" x14ac:dyDescent="0.2">
      <c r="A19" s="43"/>
      <c r="B19" s="69">
        <v>4</v>
      </c>
      <c r="C19" s="85" t="s">
        <v>24</v>
      </c>
      <c r="D19" s="39">
        <f t="shared" si="0"/>
        <v>7</v>
      </c>
      <c r="E19" s="27" t="s">
        <v>12</v>
      </c>
      <c r="F19" s="24" t="str">
        <f t="shared" si="1"/>
        <v>ゼンクウレン　タロウ</v>
      </c>
      <c r="G19" s="621">
        <v>19</v>
      </c>
      <c r="H19" s="131" t="s">
        <v>65</v>
      </c>
      <c r="I19" s="46" t="s">
        <v>55</v>
      </c>
      <c r="J19" s="21">
        <v>8</v>
      </c>
      <c r="K19" s="46" t="s">
        <v>55</v>
      </c>
      <c r="L19" s="20">
        <v>2</v>
      </c>
      <c r="M19" s="273" t="str">
        <f t="shared" si="2"/>
        <v>74 歳</v>
      </c>
      <c r="N19" s="274"/>
      <c r="O19" s="98" t="s">
        <v>18</v>
      </c>
      <c r="P19" s="102">
        <v>4</v>
      </c>
      <c r="Q19" s="257">
        <v>39635</v>
      </c>
      <c r="R19" s="258"/>
      <c r="S19" s="156">
        <v>12</v>
      </c>
      <c r="T19" s="252" t="s">
        <v>66</v>
      </c>
      <c r="U19" s="253"/>
      <c r="V19" s="252">
        <v>7654321</v>
      </c>
      <c r="W19" s="254">
        <v>7654321</v>
      </c>
      <c r="X19" s="226" t="s">
        <v>56</v>
      </c>
      <c r="Y19" s="127" t="str">
        <f t="shared" si="3"/>
        <v/>
      </c>
      <c r="Z19" s="33" t="s">
        <v>67</v>
      </c>
      <c r="AA19" s="38" t="s">
        <v>52</v>
      </c>
      <c r="AB19" s="38" t="s">
        <v>52</v>
      </c>
      <c r="AC19" s="34">
        <v>1</v>
      </c>
      <c r="AD19" s="38">
        <v>1</v>
      </c>
      <c r="AE19" s="52" t="str">
        <f t="shared" si="4"/>
        <v>組手7</v>
      </c>
      <c r="AF19" s="127" t="str">
        <f t="shared" si="5"/>
        <v/>
      </c>
    </row>
    <row r="20" spans="1:32" ht="30" customHeight="1" x14ac:dyDescent="0.2">
      <c r="A20" s="43"/>
      <c r="B20" s="69">
        <v>5</v>
      </c>
      <c r="C20" s="85" t="s">
        <v>24</v>
      </c>
      <c r="D20" s="39">
        <f t="shared" si="0"/>
        <v>7</v>
      </c>
      <c r="E20" s="27" t="s">
        <v>68</v>
      </c>
      <c r="F20" s="24" t="str">
        <f t="shared" si="1"/>
        <v>ゼンクウレン　イワゾウ</v>
      </c>
      <c r="G20" s="621">
        <v>19</v>
      </c>
      <c r="H20" s="131" t="s">
        <v>69</v>
      </c>
      <c r="I20" s="46" t="s">
        <v>55</v>
      </c>
      <c r="J20" s="21">
        <v>4</v>
      </c>
      <c r="K20" s="46" t="s">
        <v>55</v>
      </c>
      <c r="L20" s="20">
        <v>1</v>
      </c>
      <c r="M20" s="273" t="str">
        <f t="shared" si="2"/>
        <v>85 歳</v>
      </c>
      <c r="N20" s="274"/>
      <c r="O20" s="98" t="s">
        <v>18</v>
      </c>
      <c r="P20" s="102">
        <v>5</v>
      </c>
      <c r="Q20" s="257">
        <v>39635</v>
      </c>
      <c r="R20" s="258"/>
      <c r="S20" s="156">
        <v>11</v>
      </c>
      <c r="T20" s="252"/>
      <c r="U20" s="253"/>
      <c r="V20" s="252"/>
      <c r="W20" s="254"/>
      <c r="X20" s="226" t="s">
        <v>56</v>
      </c>
      <c r="Y20" s="127" t="str">
        <f t="shared" si="3"/>
        <v/>
      </c>
      <c r="Z20" s="33" t="s">
        <v>70</v>
      </c>
      <c r="AA20" s="34">
        <v>1</v>
      </c>
      <c r="AB20" s="34">
        <v>1</v>
      </c>
      <c r="AC20" s="34">
        <v>2</v>
      </c>
      <c r="AD20" s="35">
        <v>1</v>
      </c>
      <c r="AE20" s="52" t="str">
        <f t="shared" si="4"/>
        <v>組手7</v>
      </c>
      <c r="AF20" s="127" t="str">
        <f t="shared" si="5"/>
        <v/>
      </c>
    </row>
    <row r="21" spans="1:32" ht="30" customHeight="1" x14ac:dyDescent="0.2">
      <c r="A21" s="43"/>
      <c r="B21" s="69">
        <v>6</v>
      </c>
      <c r="C21" s="85" t="s">
        <v>24</v>
      </c>
      <c r="D21" s="39">
        <f t="shared" si="0"/>
        <v>7</v>
      </c>
      <c r="E21" s="27" t="s">
        <v>71</v>
      </c>
      <c r="F21" s="24" t="str">
        <f t="shared" si="1"/>
        <v>ゼンクウレン　タイショウ</v>
      </c>
      <c r="G21" s="621">
        <v>19</v>
      </c>
      <c r="H21" s="131" t="s">
        <v>72</v>
      </c>
      <c r="I21" s="46" t="s">
        <v>55</v>
      </c>
      <c r="J21" s="21">
        <v>3</v>
      </c>
      <c r="K21" s="46" t="s">
        <v>55</v>
      </c>
      <c r="L21" s="20">
        <v>31</v>
      </c>
      <c r="M21" s="273" t="str">
        <f t="shared" si="2"/>
        <v>95 歳</v>
      </c>
      <c r="N21" s="274"/>
      <c r="O21" s="98" t="s">
        <v>18</v>
      </c>
      <c r="P21" s="102">
        <v>8</v>
      </c>
      <c r="Q21" s="257">
        <v>41336</v>
      </c>
      <c r="R21" s="258"/>
      <c r="S21" s="156">
        <v>10</v>
      </c>
      <c r="T21" s="252"/>
      <c r="U21" s="253"/>
      <c r="V21" s="252"/>
      <c r="W21" s="254"/>
      <c r="X21" s="226" t="s">
        <v>56</v>
      </c>
      <c r="Y21" s="127" t="str">
        <f t="shared" si="3"/>
        <v/>
      </c>
      <c r="Z21" s="33" t="s">
        <v>73</v>
      </c>
      <c r="AA21" s="34">
        <v>1</v>
      </c>
      <c r="AB21" s="34">
        <v>1</v>
      </c>
      <c r="AC21" s="34">
        <v>2</v>
      </c>
      <c r="AD21" s="35">
        <v>1</v>
      </c>
      <c r="AE21" s="52" t="str">
        <f t="shared" si="4"/>
        <v>組手7</v>
      </c>
      <c r="AF21" s="127" t="str">
        <f t="shared" si="5"/>
        <v/>
      </c>
    </row>
    <row r="22" spans="1:32" ht="30" customHeight="1" x14ac:dyDescent="0.2">
      <c r="A22" s="43"/>
      <c r="B22" s="69">
        <v>7</v>
      </c>
      <c r="C22" s="85" t="s">
        <v>31</v>
      </c>
      <c r="D22" s="39">
        <f t="shared" si="0"/>
        <v>2</v>
      </c>
      <c r="E22" s="27" t="s">
        <v>58</v>
      </c>
      <c r="F22" s="24" t="str">
        <f t="shared" si="1"/>
        <v>ゼンクウレン　サブロウ</v>
      </c>
      <c r="G22" s="621">
        <v>19</v>
      </c>
      <c r="H22" s="131" t="s">
        <v>59</v>
      </c>
      <c r="I22" s="46" t="s">
        <v>55</v>
      </c>
      <c r="J22" s="21">
        <v>5</v>
      </c>
      <c r="K22" s="46" t="s">
        <v>55</v>
      </c>
      <c r="L22" s="20">
        <v>5</v>
      </c>
      <c r="M22" s="273" t="str">
        <f t="shared" si="2"/>
        <v>59 歳</v>
      </c>
      <c r="N22" s="274"/>
      <c r="O22" s="98" t="s">
        <v>18</v>
      </c>
      <c r="P22" s="102">
        <v>2</v>
      </c>
      <c r="Q22" s="257">
        <v>36986</v>
      </c>
      <c r="R22" s="258"/>
      <c r="S22" s="156">
        <v>14</v>
      </c>
      <c r="T22" s="252" t="s">
        <v>60</v>
      </c>
      <c r="U22" s="253"/>
      <c r="V22" s="252"/>
      <c r="W22" s="254">
        <v>1234567</v>
      </c>
      <c r="X22" s="226" t="s">
        <v>56</v>
      </c>
      <c r="Y22" s="127" t="str">
        <f t="shared" si="3"/>
        <v/>
      </c>
      <c r="Z22" s="33" t="s">
        <v>74</v>
      </c>
      <c r="AA22" s="34">
        <v>1</v>
      </c>
      <c r="AB22" s="34">
        <v>1</v>
      </c>
      <c r="AC22" s="34">
        <v>2</v>
      </c>
      <c r="AD22" s="35">
        <v>1</v>
      </c>
      <c r="AE22" s="52" t="str">
        <f t="shared" si="4"/>
        <v>形2</v>
      </c>
      <c r="AF22" s="127" t="str">
        <f t="shared" si="5"/>
        <v/>
      </c>
    </row>
    <row r="23" spans="1:32" ht="30" customHeight="1" x14ac:dyDescent="0.2">
      <c r="A23" s="43"/>
      <c r="B23" s="69">
        <v>8</v>
      </c>
      <c r="C23" s="85" t="s">
        <v>31</v>
      </c>
      <c r="D23" s="39">
        <f t="shared" si="0"/>
        <v>3</v>
      </c>
      <c r="E23" s="27" t="s">
        <v>62</v>
      </c>
      <c r="F23" s="24" t="str">
        <f t="shared" si="1"/>
        <v>ゼンクウレン　ジロウ</v>
      </c>
      <c r="G23" s="621">
        <v>19</v>
      </c>
      <c r="H23" s="131" t="s">
        <v>63</v>
      </c>
      <c r="I23" s="46" t="s">
        <v>55</v>
      </c>
      <c r="J23" s="21">
        <v>2</v>
      </c>
      <c r="K23" s="46" t="s">
        <v>55</v>
      </c>
      <c r="L23" s="20">
        <v>3</v>
      </c>
      <c r="M23" s="273" t="str">
        <f t="shared" si="2"/>
        <v>69 歳</v>
      </c>
      <c r="N23" s="274"/>
      <c r="O23" s="98" t="s">
        <v>18</v>
      </c>
      <c r="P23" s="102">
        <v>3</v>
      </c>
      <c r="Q23" s="257">
        <v>36986</v>
      </c>
      <c r="R23" s="258"/>
      <c r="S23" s="156">
        <v>13</v>
      </c>
      <c r="T23" s="252"/>
      <c r="U23" s="253"/>
      <c r="V23" s="252"/>
      <c r="W23" s="254"/>
      <c r="X23" s="226" t="s">
        <v>56</v>
      </c>
      <c r="Y23" s="127" t="str">
        <f t="shared" si="3"/>
        <v/>
      </c>
      <c r="Z23" s="33" t="s">
        <v>75</v>
      </c>
      <c r="AA23" s="34">
        <v>1</v>
      </c>
      <c r="AB23" s="34">
        <v>1</v>
      </c>
      <c r="AC23" s="34">
        <v>2</v>
      </c>
      <c r="AD23" s="35">
        <v>1</v>
      </c>
      <c r="AE23" s="52" t="str">
        <f t="shared" si="4"/>
        <v>形3</v>
      </c>
      <c r="AF23" s="127" t="str">
        <f t="shared" si="5"/>
        <v/>
      </c>
    </row>
    <row r="24" spans="1:32" ht="30" customHeight="1" x14ac:dyDescent="0.2">
      <c r="A24" s="43"/>
      <c r="B24" s="69">
        <v>9</v>
      </c>
      <c r="C24" s="85" t="s">
        <v>31</v>
      </c>
      <c r="D24" s="39">
        <f t="shared" si="0"/>
        <v>4</v>
      </c>
      <c r="E24" s="27" t="s">
        <v>12</v>
      </c>
      <c r="F24" s="24" t="str">
        <f t="shared" si="1"/>
        <v>ゼンクウレン　タロウ</v>
      </c>
      <c r="G24" s="621">
        <v>19</v>
      </c>
      <c r="H24" s="131" t="s">
        <v>65</v>
      </c>
      <c r="I24" s="46" t="s">
        <v>55</v>
      </c>
      <c r="J24" s="21">
        <v>8</v>
      </c>
      <c r="K24" s="46" t="s">
        <v>55</v>
      </c>
      <c r="L24" s="20">
        <v>2</v>
      </c>
      <c r="M24" s="273" t="str">
        <f t="shared" si="2"/>
        <v>74 歳</v>
      </c>
      <c r="N24" s="274"/>
      <c r="O24" s="98" t="s">
        <v>18</v>
      </c>
      <c r="P24" s="102">
        <v>4</v>
      </c>
      <c r="Q24" s="257">
        <v>39635</v>
      </c>
      <c r="R24" s="258"/>
      <c r="S24" s="156">
        <v>12</v>
      </c>
      <c r="T24" s="252" t="s">
        <v>66</v>
      </c>
      <c r="U24" s="253"/>
      <c r="V24" s="252"/>
      <c r="W24" s="254">
        <v>7654321</v>
      </c>
      <c r="X24" s="226" t="s">
        <v>56</v>
      </c>
      <c r="Y24" s="127" t="str">
        <f t="shared" si="3"/>
        <v/>
      </c>
      <c r="Z24" s="33" t="s">
        <v>76</v>
      </c>
      <c r="AA24" s="34">
        <v>1</v>
      </c>
      <c r="AB24" s="34">
        <v>1</v>
      </c>
      <c r="AC24" s="34">
        <v>2</v>
      </c>
      <c r="AD24" s="35">
        <v>1</v>
      </c>
      <c r="AE24" s="52" t="str">
        <f t="shared" si="4"/>
        <v>形4</v>
      </c>
      <c r="AF24" s="127" t="str">
        <f t="shared" si="5"/>
        <v/>
      </c>
    </row>
    <row r="25" spans="1:32" ht="30" customHeight="1" x14ac:dyDescent="0.2">
      <c r="A25" s="43"/>
      <c r="B25" s="69">
        <v>10</v>
      </c>
      <c r="C25" s="85" t="s">
        <v>31</v>
      </c>
      <c r="D25" s="39">
        <f t="shared" si="0"/>
        <v>4</v>
      </c>
      <c r="E25" s="27" t="s">
        <v>68</v>
      </c>
      <c r="F25" s="24" t="str">
        <f t="shared" si="1"/>
        <v>ゼンクウレン　イワゾウ</v>
      </c>
      <c r="G25" s="621">
        <v>19</v>
      </c>
      <c r="H25" s="131" t="s">
        <v>69</v>
      </c>
      <c r="I25" s="46" t="s">
        <v>55</v>
      </c>
      <c r="J25" s="21">
        <v>4</v>
      </c>
      <c r="K25" s="46" t="s">
        <v>55</v>
      </c>
      <c r="L25" s="20">
        <v>1</v>
      </c>
      <c r="M25" s="273" t="str">
        <f t="shared" si="2"/>
        <v>85 歳</v>
      </c>
      <c r="N25" s="274"/>
      <c r="O25" s="98" t="s">
        <v>18</v>
      </c>
      <c r="P25" s="102">
        <v>5</v>
      </c>
      <c r="Q25" s="257">
        <v>39635</v>
      </c>
      <c r="R25" s="258"/>
      <c r="S25" s="156">
        <v>11</v>
      </c>
      <c r="T25" s="252"/>
      <c r="U25" s="253"/>
      <c r="V25" s="252"/>
      <c r="W25" s="254"/>
      <c r="X25" s="226" t="s">
        <v>56</v>
      </c>
      <c r="Y25" s="127" t="str">
        <f t="shared" si="3"/>
        <v/>
      </c>
      <c r="Z25" s="33" t="s">
        <v>77</v>
      </c>
      <c r="AA25" s="34">
        <v>2</v>
      </c>
      <c r="AB25" s="34">
        <v>1</v>
      </c>
      <c r="AC25" s="34">
        <v>3</v>
      </c>
      <c r="AD25" s="35">
        <v>2</v>
      </c>
      <c r="AE25" s="52" t="str">
        <f t="shared" si="4"/>
        <v>形4</v>
      </c>
      <c r="AF25" s="127" t="str">
        <f t="shared" si="5"/>
        <v/>
      </c>
    </row>
    <row r="26" spans="1:32" ht="30" customHeight="1" x14ac:dyDescent="0.2">
      <c r="A26" s="43"/>
      <c r="B26" s="69">
        <v>11</v>
      </c>
      <c r="C26" s="85"/>
      <c r="D26" s="39" t="str">
        <f t="shared" si="0"/>
        <v/>
      </c>
      <c r="E26" s="27"/>
      <c r="F26" s="24" t="str">
        <f t="shared" si="1"/>
        <v/>
      </c>
      <c r="G26" s="621">
        <v>19</v>
      </c>
      <c r="H26" s="131"/>
      <c r="I26" s="46" t="s">
        <v>55</v>
      </c>
      <c r="J26" s="21"/>
      <c r="K26" s="46" t="s">
        <v>55</v>
      </c>
      <c r="L26" s="20"/>
      <c r="M26" s="273" t="str">
        <f>CONCATENATE(IF(H26="","　　",IF(J26&lt;4,MID($A$4,FIND("ズ",$A$4)+1,4)-G26*100-H26,IF(AND(J26=4,L26=1),MID($A$4,FIND("ズ",$A$4)+1,4)-G26*100-H26,MID($A$4,FIND("ズ",$A$4)+1,4)-G26*100-H26-1)))," 歳")</f>
        <v>　　 歳</v>
      </c>
      <c r="N26" s="274"/>
      <c r="O26" s="98" t="s">
        <v>18</v>
      </c>
      <c r="P26" s="102"/>
      <c r="Q26" s="257" t="s">
        <v>78</v>
      </c>
      <c r="R26" s="258"/>
      <c r="S26" s="156"/>
      <c r="T26" s="252"/>
      <c r="U26" s="253"/>
      <c r="V26" s="252"/>
      <c r="W26" s="254"/>
      <c r="X26" s="226"/>
      <c r="Y26" s="127" t="str">
        <f t="shared" si="3"/>
        <v/>
      </c>
      <c r="Z26" s="33" t="s">
        <v>79</v>
      </c>
      <c r="AA26" s="34">
        <v>2</v>
      </c>
      <c r="AB26" s="34">
        <v>1</v>
      </c>
      <c r="AC26" s="34">
        <v>3</v>
      </c>
      <c r="AD26" s="35">
        <v>2</v>
      </c>
      <c r="AE26" s="52" t="str">
        <f t="shared" si="4"/>
        <v/>
      </c>
      <c r="AF26" s="127" t="str">
        <f t="shared" si="5"/>
        <v/>
      </c>
    </row>
    <row r="27" spans="1:32" ht="30" customHeight="1" x14ac:dyDescent="0.2">
      <c r="A27" s="43"/>
      <c r="B27" s="69">
        <v>12</v>
      </c>
      <c r="C27" s="85"/>
      <c r="D27" s="39" t="str">
        <f t="shared" si="0"/>
        <v/>
      </c>
      <c r="E27" s="27"/>
      <c r="F27" s="24" t="str">
        <f t="shared" si="1"/>
        <v/>
      </c>
      <c r="G27" s="621">
        <v>19</v>
      </c>
      <c r="H27" s="131"/>
      <c r="I27" s="46" t="s">
        <v>55</v>
      </c>
      <c r="J27" s="21"/>
      <c r="K27" s="46" t="s">
        <v>55</v>
      </c>
      <c r="L27" s="20"/>
      <c r="M27" s="273" t="str">
        <f>CONCATENATE(IF(H27="","　　",IF(J27&lt;4,MID($A$4,FIND("ズ",$A$4)+1,4)-G27*100-H27,IF(AND(J27=4,L27=1),MID($A$4,FIND("ズ",$A$4)+1,4)-G27*100-H27,MID($A$4,FIND("ズ",$A$4)+1,4)-G27*100-H27-1)))," 歳")</f>
        <v>　　 歳</v>
      </c>
      <c r="N27" s="274"/>
      <c r="O27" s="98" t="s">
        <v>18</v>
      </c>
      <c r="P27" s="102"/>
      <c r="Q27" s="257" t="s">
        <v>78</v>
      </c>
      <c r="R27" s="258"/>
      <c r="S27" s="156"/>
      <c r="T27" s="252"/>
      <c r="U27" s="253"/>
      <c r="V27" s="252"/>
      <c r="W27" s="254"/>
      <c r="X27" s="226"/>
      <c r="Y27" s="127" t="str">
        <f t="shared" si="3"/>
        <v/>
      </c>
      <c r="Z27" s="33" t="s">
        <v>80</v>
      </c>
      <c r="AA27" s="34">
        <v>2</v>
      </c>
      <c r="AB27" s="34">
        <v>1</v>
      </c>
      <c r="AC27" s="34">
        <v>3</v>
      </c>
      <c r="AD27" s="35">
        <v>2</v>
      </c>
      <c r="AE27" s="52" t="str">
        <f t="shared" si="4"/>
        <v/>
      </c>
      <c r="AF27" s="127" t="str">
        <f t="shared" si="5"/>
        <v/>
      </c>
    </row>
    <row r="28" spans="1:32" ht="30" customHeight="1" x14ac:dyDescent="0.2">
      <c r="A28" s="43"/>
      <c r="B28" s="69">
        <v>13</v>
      </c>
      <c r="C28" s="85"/>
      <c r="D28" s="39" t="str">
        <f t="shared" si="0"/>
        <v/>
      </c>
      <c r="E28" s="27"/>
      <c r="F28" s="24" t="str">
        <f t="shared" si="1"/>
        <v/>
      </c>
      <c r="G28" s="621">
        <v>19</v>
      </c>
      <c r="H28" s="131"/>
      <c r="I28" s="46" t="s">
        <v>55</v>
      </c>
      <c r="J28" s="21"/>
      <c r="K28" s="46" t="s">
        <v>55</v>
      </c>
      <c r="L28" s="20"/>
      <c r="M28" s="273" t="str">
        <f t="shared" si="2"/>
        <v>　　 歳</v>
      </c>
      <c r="N28" s="274"/>
      <c r="O28" s="98" t="s">
        <v>18</v>
      </c>
      <c r="P28" s="102"/>
      <c r="Q28" s="257" t="s">
        <v>78</v>
      </c>
      <c r="R28" s="258"/>
      <c r="S28" s="156"/>
      <c r="T28" s="252"/>
      <c r="U28" s="253"/>
      <c r="V28" s="252"/>
      <c r="W28" s="254"/>
      <c r="X28" s="226"/>
      <c r="Y28" s="127" t="str">
        <f t="shared" si="3"/>
        <v/>
      </c>
      <c r="Z28" s="33" t="s">
        <v>81</v>
      </c>
      <c r="AA28" s="34">
        <v>2</v>
      </c>
      <c r="AB28" s="34">
        <v>1</v>
      </c>
      <c r="AC28" s="34">
        <v>3</v>
      </c>
      <c r="AD28" s="35">
        <v>2</v>
      </c>
      <c r="AE28" s="52" t="str">
        <f t="shared" si="4"/>
        <v/>
      </c>
      <c r="AF28" s="127" t="str">
        <f t="shared" si="5"/>
        <v/>
      </c>
    </row>
    <row r="29" spans="1:32" ht="30" customHeight="1" x14ac:dyDescent="0.2">
      <c r="A29" s="43"/>
      <c r="B29" s="69">
        <v>14</v>
      </c>
      <c r="C29" s="85"/>
      <c r="D29" s="39" t="str">
        <f t="shared" si="0"/>
        <v/>
      </c>
      <c r="E29" s="27"/>
      <c r="F29" s="24" t="str">
        <f t="shared" si="1"/>
        <v/>
      </c>
      <c r="G29" s="621">
        <v>19</v>
      </c>
      <c r="H29" s="131"/>
      <c r="I29" s="46" t="s">
        <v>55</v>
      </c>
      <c r="J29" s="21"/>
      <c r="K29" s="46" t="s">
        <v>55</v>
      </c>
      <c r="L29" s="20"/>
      <c r="M29" s="273" t="str">
        <f t="shared" si="2"/>
        <v>　　 歳</v>
      </c>
      <c r="N29" s="274"/>
      <c r="O29" s="98" t="s">
        <v>18</v>
      </c>
      <c r="P29" s="102"/>
      <c r="Q29" s="257" t="s">
        <v>78</v>
      </c>
      <c r="R29" s="258"/>
      <c r="S29" s="156"/>
      <c r="T29" s="252"/>
      <c r="U29" s="253"/>
      <c r="V29" s="252"/>
      <c r="W29" s="254"/>
      <c r="X29" s="226"/>
      <c r="Y29" s="127" t="str">
        <f t="shared" si="3"/>
        <v/>
      </c>
      <c r="Z29" s="33" t="s">
        <v>82</v>
      </c>
      <c r="AA29" s="34">
        <v>2</v>
      </c>
      <c r="AB29" s="34">
        <v>1</v>
      </c>
      <c r="AC29" s="34">
        <v>3</v>
      </c>
      <c r="AD29" s="35">
        <v>2</v>
      </c>
      <c r="AE29" s="52" t="str">
        <f t="shared" si="4"/>
        <v/>
      </c>
      <c r="AF29" s="127" t="str">
        <f t="shared" si="5"/>
        <v/>
      </c>
    </row>
    <row r="30" spans="1:32" ht="30" customHeight="1" thickBot="1" x14ac:dyDescent="0.25">
      <c r="A30" s="44"/>
      <c r="B30" s="70">
        <v>15</v>
      </c>
      <c r="C30" s="86"/>
      <c r="D30" s="40" t="str">
        <f t="shared" si="0"/>
        <v/>
      </c>
      <c r="E30" s="28"/>
      <c r="F30" s="25" t="str">
        <f t="shared" si="1"/>
        <v/>
      </c>
      <c r="G30" s="622">
        <v>19</v>
      </c>
      <c r="H30" s="132"/>
      <c r="I30" s="47" t="s">
        <v>55</v>
      </c>
      <c r="J30" s="11"/>
      <c r="K30" s="47" t="s">
        <v>55</v>
      </c>
      <c r="L30" s="12"/>
      <c r="M30" s="350" t="str">
        <f t="shared" si="2"/>
        <v>　　 歳</v>
      </c>
      <c r="N30" s="351"/>
      <c r="O30" s="99" t="s">
        <v>18</v>
      </c>
      <c r="P30" s="103"/>
      <c r="Q30" s="340" t="s">
        <v>78</v>
      </c>
      <c r="R30" s="341"/>
      <c r="S30" s="157"/>
      <c r="T30" s="298"/>
      <c r="U30" s="299"/>
      <c r="V30" s="298"/>
      <c r="W30" s="300"/>
      <c r="X30" s="229"/>
      <c r="Y30" s="127" t="str">
        <f t="shared" si="3"/>
        <v/>
      </c>
      <c r="Z30" s="33" t="s">
        <v>83</v>
      </c>
      <c r="AA30" s="34">
        <v>3</v>
      </c>
      <c r="AB30" s="34">
        <v>2</v>
      </c>
      <c r="AC30" s="34">
        <v>4</v>
      </c>
      <c r="AD30" s="35">
        <v>2</v>
      </c>
      <c r="AE30" s="52" t="str">
        <f t="shared" si="4"/>
        <v/>
      </c>
      <c r="AF30" s="127" t="str">
        <f t="shared" si="5"/>
        <v/>
      </c>
    </row>
    <row r="31" spans="1:32" ht="30" customHeight="1" thickTop="1" x14ac:dyDescent="0.2">
      <c r="A31" s="45"/>
      <c r="B31" s="77">
        <v>1</v>
      </c>
      <c r="C31" s="87" t="s">
        <v>24</v>
      </c>
      <c r="D31" s="41">
        <f t="shared" ref="D31:D40" si="6">IF(H31="","",IF(C31="組手",VLOOKUP(M31,$Z$14:$AD$85,4,FALSE),VLOOKUP(M31,$Z$14:$AD$85,5,FALSE)))</f>
        <v>5</v>
      </c>
      <c r="E31" s="29" t="s">
        <v>84</v>
      </c>
      <c r="F31" s="26" t="str">
        <f t="shared" si="1"/>
        <v>ゼンクウレン　ハナコ</v>
      </c>
      <c r="G31" s="623">
        <v>19</v>
      </c>
      <c r="H31" s="133" t="s">
        <v>85</v>
      </c>
      <c r="I31" s="48" t="s">
        <v>55</v>
      </c>
      <c r="J31" s="22">
        <v>4</v>
      </c>
      <c r="K31" s="48" t="s">
        <v>55</v>
      </c>
      <c r="L31" s="23">
        <v>1</v>
      </c>
      <c r="M31" s="318" t="str">
        <f t="shared" si="2"/>
        <v>56 歳</v>
      </c>
      <c r="N31" s="319"/>
      <c r="O31" s="94" t="s">
        <v>86</v>
      </c>
      <c r="P31" s="104">
        <v>3</v>
      </c>
      <c r="Q31" s="342">
        <v>35371</v>
      </c>
      <c r="R31" s="343"/>
      <c r="S31" s="158">
        <v>100</v>
      </c>
      <c r="T31" s="301" t="s">
        <v>22</v>
      </c>
      <c r="U31" s="302"/>
      <c r="V31" s="301">
        <v>0</v>
      </c>
      <c r="W31" s="303"/>
      <c r="X31" s="230" t="s">
        <v>56</v>
      </c>
      <c r="Y31" s="127" t="str">
        <f t="shared" si="3"/>
        <v/>
      </c>
      <c r="Z31" s="33" t="s">
        <v>87</v>
      </c>
      <c r="AA31" s="34">
        <v>3</v>
      </c>
      <c r="AB31" s="34">
        <v>2</v>
      </c>
      <c r="AC31" s="34">
        <v>4</v>
      </c>
      <c r="AD31" s="35">
        <v>2</v>
      </c>
      <c r="AE31" s="52" t="str">
        <f t="shared" si="4"/>
        <v>組手5</v>
      </c>
      <c r="AF31" s="127" t="str">
        <f>IF(C31="","",IF(C31="組手",IF(COUNTIF($AE$31:$AE$40,AE31)&gt;2,"出場数エラー",""),IF(C31="形",IF(COUNTIF($AE$31:$AE$40,AE31)&gt;2,"出場数エラー",""))))</f>
        <v/>
      </c>
    </row>
    <row r="32" spans="1:32" ht="30" customHeight="1" x14ac:dyDescent="0.2">
      <c r="A32" s="43"/>
      <c r="B32" s="78">
        <v>2</v>
      </c>
      <c r="C32" s="85" t="s">
        <v>31</v>
      </c>
      <c r="D32" s="42">
        <f t="shared" si="6"/>
        <v>3</v>
      </c>
      <c r="E32" s="27" t="s">
        <v>84</v>
      </c>
      <c r="F32" s="24" t="str">
        <f t="shared" si="1"/>
        <v>ゼンクウレン　ハナコ</v>
      </c>
      <c r="G32" s="624">
        <v>19</v>
      </c>
      <c r="H32" s="131" t="s">
        <v>85</v>
      </c>
      <c r="I32" s="49" t="s">
        <v>55</v>
      </c>
      <c r="J32" s="21">
        <v>4</v>
      </c>
      <c r="K32" s="49" t="s">
        <v>55</v>
      </c>
      <c r="L32" s="20">
        <v>1</v>
      </c>
      <c r="M32" s="255" t="str">
        <f t="shared" si="2"/>
        <v>56 歳</v>
      </c>
      <c r="N32" s="256"/>
      <c r="O32" s="95" t="s">
        <v>86</v>
      </c>
      <c r="P32" s="102">
        <v>3</v>
      </c>
      <c r="Q32" s="257">
        <v>35371</v>
      </c>
      <c r="R32" s="258"/>
      <c r="S32" s="156">
        <v>100</v>
      </c>
      <c r="T32" s="252" t="s">
        <v>29</v>
      </c>
      <c r="U32" s="253"/>
      <c r="V32" s="252">
        <v>0</v>
      </c>
      <c r="W32" s="254"/>
      <c r="X32" s="226" t="s">
        <v>56</v>
      </c>
      <c r="Y32" s="127" t="str">
        <f t="shared" si="3"/>
        <v/>
      </c>
      <c r="Z32" s="33" t="s">
        <v>88</v>
      </c>
      <c r="AA32" s="34">
        <v>3</v>
      </c>
      <c r="AB32" s="34">
        <v>2</v>
      </c>
      <c r="AC32" s="34">
        <v>4</v>
      </c>
      <c r="AD32" s="35">
        <v>2</v>
      </c>
      <c r="AE32" s="52" t="str">
        <f t="shared" si="4"/>
        <v>形3</v>
      </c>
      <c r="AF32" s="127" t="str">
        <f t="shared" ref="AF32:AF40" si="7">IF(C32="","",IF(C32="組手",IF(COUNTIF($AE$31:$AE$40,AE32)&gt;2,"出場数エラー",""),IF(C32="形",IF(COUNTIF($AE$31:$AE$40,AE32)&gt;2,"出場数エラー",""))))</f>
        <v/>
      </c>
    </row>
    <row r="33" spans="1:32" ht="30" customHeight="1" x14ac:dyDescent="0.2">
      <c r="A33" s="43"/>
      <c r="B33" s="78">
        <v>3</v>
      </c>
      <c r="C33" s="85" t="s">
        <v>31</v>
      </c>
      <c r="D33" s="42" t="e">
        <f t="shared" si="6"/>
        <v>#N/A</v>
      </c>
      <c r="E33" s="27" t="s">
        <v>89</v>
      </c>
      <c r="F33" s="24" t="str">
        <f t="shared" si="1"/>
        <v>ゼンクウレン　キク</v>
      </c>
      <c r="G33" s="624">
        <v>19</v>
      </c>
      <c r="H33" s="131" t="s">
        <v>90</v>
      </c>
      <c r="I33" s="49" t="s">
        <v>55</v>
      </c>
      <c r="J33" s="21">
        <v>6</v>
      </c>
      <c r="K33" s="49" t="s">
        <v>55</v>
      </c>
      <c r="L33" s="20">
        <v>5</v>
      </c>
      <c r="M33" s="255" t="str">
        <f t="shared" si="2"/>
        <v>101 歳</v>
      </c>
      <c r="N33" s="256"/>
      <c r="O33" s="95" t="s">
        <v>86</v>
      </c>
      <c r="P33" s="102">
        <v>7</v>
      </c>
      <c r="Q33" s="257">
        <v>37598</v>
      </c>
      <c r="R33" s="258"/>
      <c r="S33" s="156">
        <v>90</v>
      </c>
      <c r="T33" s="252"/>
      <c r="U33" s="253"/>
      <c r="V33" s="252"/>
      <c r="W33" s="254"/>
      <c r="X33" s="226" t="s">
        <v>56</v>
      </c>
      <c r="Y33" s="127" t="str">
        <f t="shared" si="3"/>
        <v/>
      </c>
      <c r="Z33" s="33" t="s">
        <v>91</v>
      </c>
      <c r="AA33" s="34">
        <v>3</v>
      </c>
      <c r="AB33" s="34">
        <v>2</v>
      </c>
      <c r="AC33" s="34">
        <v>4</v>
      </c>
      <c r="AD33" s="35">
        <v>2</v>
      </c>
      <c r="AE33" s="52" t="e">
        <f t="shared" si="4"/>
        <v>#N/A</v>
      </c>
      <c r="AF33" s="127" t="str">
        <f t="shared" si="7"/>
        <v/>
      </c>
    </row>
    <row r="34" spans="1:32" ht="30" customHeight="1" x14ac:dyDescent="0.2">
      <c r="A34" s="43"/>
      <c r="B34" s="78">
        <v>4</v>
      </c>
      <c r="C34" s="85"/>
      <c r="D34" s="42" t="str">
        <f t="shared" si="6"/>
        <v/>
      </c>
      <c r="E34" s="27"/>
      <c r="F34" s="24" t="str">
        <f t="shared" si="1"/>
        <v/>
      </c>
      <c r="G34" s="624">
        <v>19</v>
      </c>
      <c r="H34" s="131"/>
      <c r="I34" s="49" t="s">
        <v>55</v>
      </c>
      <c r="J34" s="21"/>
      <c r="K34" s="49" t="s">
        <v>55</v>
      </c>
      <c r="L34" s="20"/>
      <c r="M34" s="255" t="str">
        <f>CONCATENATE(IF(H34="","　　",IF(J34&lt;4,MID($A$4,FIND("ズ",$A$4)+1,4)-G34*100-H34,IF(AND(J34=4,L34=1),MID($A$4,FIND("ズ",$A$4)+1,4)-G34*100-H34,MID($A$4,FIND("ズ",$A$4)+1,4)-G34*100-H34-1)))," 歳")</f>
        <v>　　 歳</v>
      </c>
      <c r="N34" s="256"/>
      <c r="O34" s="95" t="s">
        <v>86</v>
      </c>
      <c r="P34" s="102"/>
      <c r="Q34" s="257" t="s">
        <v>78</v>
      </c>
      <c r="R34" s="258"/>
      <c r="S34" s="156"/>
      <c r="T34" s="252"/>
      <c r="U34" s="253"/>
      <c r="V34" s="252"/>
      <c r="W34" s="254"/>
      <c r="X34" s="226"/>
      <c r="Y34" s="127" t="str">
        <f t="shared" si="3"/>
        <v/>
      </c>
      <c r="Z34" s="33" t="s">
        <v>92</v>
      </c>
      <c r="AA34" s="34">
        <v>3</v>
      </c>
      <c r="AB34" s="34">
        <v>2</v>
      </c>
      <c r="AC34" s="34">
        <v>4</v>
      </c>
      <c r="AD34" s="35">
        <v>2</v>
      </c>
      <c r="AE34" s="52" t="str">
        <f t="shared" si="4"/>
        <v/>
      </c>
      <c r="AF34" s="127" t="str">
        <f t="shared" si="7"/>
        <v/>
      </c>
    </row>
    <row r="35" spans="1:32" ht="30" customHeight="1" x14ac:dyDescent="0.2">
      <c r="A35" s="43"/>
      <c r="B35" s="78">
        <v>5</v>
      </c>
      <c r="C35" s="85"/>
      <c r="D35" s="42" t="str">
        <f t="shared" si="6"/>
        <v/>
      </c>
      <c r="E35" s="27"/>
      <c r="F35" s="24" t="str">
        <f t="shared" si="1"/>
        <v/>
      </c>
      <c r="G35" s="624">
        <v>19</v>
      </c>
      <c r="H35" s="131"/>
      <c r="I35" s="49" t="s">
        <v>55</v>
      </c>
      <c r="J35" s="21"/>
      <c r="K35" s="49" t="s">
        <v>55</v>
      </c>
      <c r="L35" s="20"/>
      <c r="M35" s="255" t="str">
        <f>CONCATENATE(IF(H35="","　　",IF(J35&lt;4,MID($A$4,FIND("ズ",$A$4)+1,4)-G35*100-H35,IF(AND(J35=4,L35=1),MID($A$4,FIND("ズ",$A$4)+1,4)-G35*100-H35,MID($A$4,FIND("ズ",$A$4)+1,4)-G35*100-H35-1)))," 歳")</f>
        <v>　　 歳</v>
      </c>
      <c r="N35" s="256"/>
      <c r="O35" s="95" t="s">
        <v>86</v>
      </c>
      <c r="P35" s="102"/>
      <c r="Q35" s="257" t="s">
        <v>78</v>
      </c>
      <c r="R35" s="258"/>
      <c r="S35" s="156"/>
      <c r="T35" s="252"/>
      <c r="U35" s="253"/>
      <c r="V35" s="252"/>
      <c r="W35" s="254"/>
      <c r="X35" s="226"/>
      <c r="Y35" s="127" t="str">
        <f t="shared" si="3"/>
        <v/>
      </c>
      <c r="Z35" s="33" t="s">
        <v>93</v>
      </c>
      <c r="AA35" s="34">
        <v>4</v>
      </c>
      <c r="AB35" s="34">
        <v>2</v>
      </c>
      <c r="AC35" s="34">
        <v>5</v>
      </c>
      <c r="AD35" s="35">
        <v>3</v>
      </c>
      <c r="AE35" s="52" t="str">
        <f t="shared" si="4"/>
        <v/>
      </c>
      <c r="AF35" s="127" t="str">
        <f t="shared" si="7"/>
        <v/>
      </c>
    </row>
    <row r="36" spans="1:32" ht="30" customHeight="1" x14ac:dyDescent="0.2">
      <c r="A36" s="43"/>
      <c r="B36" s="78">
        <v>6</v>
      </c>
      <c r="C36" s="85"/>
      <c r="D36" s="42" t="str">
        <f t="shared" si="6"/>
        <v/>
      </c>
      <c r="E36" s="27"/>
      <c r="F36" s="24" t="str">
        <f t="shared" si="1"/>
        <v/>
      </c>
      <c r="G36" s="624">
        <v>19</v>
      </c>
      <c r="H36" s="131"/>
      <c r="I36" s="49" t="s">
        <v>55</v>
      </c>
      <c r="J36" s="21"/>
      <c r="K36" s="49" t="s">
        <v>55</v>
      </c>
      <c r="L36" s="20"/>
      <c r="M36" s="255" t="str">
        <f>CONCATENATE(IF(H36="","　　",IF(J36&lt;4,MID($A$4,FIND("ズ",$A$4)+1,4)-G36*100-H36,IF(AND(J36=4,L36=1),MID($A$4,FIND("ズ",$A$4)+1,4)-G36*100-H36,MID($A$4,FIND("ズ",$A$4)+1,4)-G36*100-H36-1)))," 歳")</f>
        <v>　　 歳</v>
      </c>
      <c r="N36" s="256"/>
      <c r="O36" s="95" t="s">
        <v>86</v>
      </c>
      <c r="P36" s="102"/>
      <c r="Q36" s="257" t="s">
        <v>78</v>
      </c>
      <c r="R36" s="258"/>
      <c r="S36" s="156"/>
      <c r="T36" s="252"/>
      <c r="U36" s="253"/>
      <c r="V36" s="252"/>
      <c r="W36" s="254"/>
      <c r="X36" s="226"/>
      <c r="Y36" s="127" t="str">
        <f t="shared" si="3"/>
        <v/>
      </c>
      <c r="Z36" s="33" t="s">
        <v>94</v>
      </c>
      <c r="AA36" s="34">
        <v>4</v>
      </c>
      <c r="AB36" s="34">
        <v>2</v>
      </c>
      <c r="AC36" s="34">
        <v>5</v>
      </c>
      <c r="AD36" s="35">
        <v>3</v>
      </c>
      <c r="AE36" s="52" t="str">
        <f t="shared" si="4"/>
        <v/>
      </c>
      <c r="AF36" s="127" t="str">
        <f t="shared" si="7"/>
        <v/>
      </c>
    </row>
    <row r="37" spans="1:32" ht="30" customHeight="1" x14ac:dyDescent="0.2">
      <c r="A37" s="43"/>
      <c r="B37" s="78">
        <v>7</v>
      </c>
      <c r="C37" s="85"/>
      <c r="D37" s="42" t="str">
        <f t="shared" si="6"/>
        <v/>
      </c>
      <c r="E37" s="27"/>
      <c r="F37" s="24" t="str">
        <f t="shared" si="1"/>
        <v/>
      </c>
      <c r="G37" s="624">
        <v>19</v>
      </c>
      <c r="H37" s="131"/>
      <c r="I37" s="49" t="s">
        <v>55</v>
      </c>
      <c r="J37" s="21"/>
      <c r="K37" s="49" t="s">
        <v>55</v>
      </c>
      <c r="L37" s="20"/>
      <c r="M37" s="255" t="str">
        <f>CONCATENATE(IF(H37="","　　",IF(J37&lt;4,MID($A$4,FIND("ズ",$A$4)+1,4)-G37*100-H37,IF(AND(J37=4,L37=1),MID($A$4,FIND("ズ",$A$4)+1,4)-G37*100-H37,MID($A$4,FIND("ズ",$A$4)+1,4)-G37*100-H37-1)))," 歳")</f>
        <v>　　 歳</v>
      </c>
      <c r="N37" s="256"/>
      <c r="O37" s="95" t="s">
        <v>86</v>
      </c>
      <c r="P37" s="102"/>
      <c r="Q37" s="257" t="s">
        <v>78</v>
      </c>
      <c r="R37" s="258"/>
      <c r="S37" s="156"/>
      <c r="T37" s="252"/>
      <c r="U37" s="253"/>
      <c r="V37" s="252"/>
      <c r="W37" s="254"/>
      <c r="X37" s="226"/>
      <c r="Y37" s="127" t="str">
        <f t="shared" si="3"/>
        <v/>
      </c>
      <c r="Z37" s="33" t="s">
        <v>95</v>
      </c>
      <c r="AA37" s="34">
        <v>4</v>
      </c>
      <c r="AB37" s="34">
        <v>2</v>
      </c>
      <c r="AC37" s="34">
        <v>5</v>
      </c>
      <c r="AD37" s="35">
        <v>3</v>
      </c>
      <c r="AE37" s="52" t="str">
        <f t="shared" si="4"/>
        <v/>
      </c>
      <c r="AF37" s="127" t="str">
        <f t="shared" si="7"/>
        <v/>
      </c>
    </row>
    <row r="38" spans="1:32" ht="30" customHeight="1" x14ac:dyDescent="0.2">
      <c r="A38" s="43"/>
      <c r="B38" s="78">
        <v>8</v>
      </c>
      <c r="C38" s="85"/>
      <c r="D38" s="42" t="str">
        <f t="shared" si="6"/>
        <v/>
      </c>
      <c r="E38" s="27"/>
      <c r="F38" s="24" t="str">
        <f t="shared" si="1"/>
        <v/>
      </c>
      <c r="G38" s="624">
        <v>19</v>
      </c>
      <c r="H38" s="131"/>
      <c r="I38" s="49" t="s">
        <v>55</v>
      </c>
      <c r="J38" s="21"/>
      <c r="K38" s="49" t="s">
        <v>55</v>
      </c>
      <c r="L38" s="20"/>
      <c r="M38" s="255" t="str">
        <f>CONCATENATE(IF(H38="","　　",IF(J38&lt;4,MID($A$4,FIND("ズ",$A$4)+1,4)-G38*100-H38,IF(AND(J38=4,L38=1),MID($A$4,FIND("ズ",$A$4)+1,4)-G38*100-H38,MID($A$4,FIND("ズ",$A$4)+1,4)-G38*100-H38-1)))," 歳")</f>
        <v>　　 歳</v>
      </c>
      <c r="N38" s="256"/>
      <c r="O38" s="95" t="s">
        <v>86</v>
      </c>
      <c r="P38" s="102"/>
      <c r="Q38" s="257" t="s">
        <v>78</v>
      </c>
      <c r="R38" s="258"/>
      <c r="S38" s="156"/>
      <c r="T38" s="252"/>
      <c r="U38" s="253"/>
      <c r="V38" s="252"/>
      <c r="W38" s="254"/>
      <c r="X38" s="226"/>
      <c r="Y38" s="127" t="str">
        <f t="shared" si="3"/>
        <v/>
      </c>
      <c r="Z38" s="33" t="s">
        <v>96</v>
      </c>
      <c r="AA38" s="34">
        <v>4</v>
      </c>
      <c r="AB38" s="34">
        <v>2</v>
      </c>
      <c r="AC38" s="34">
        <v>5</v>
      </c>
      <c r="AD38" s="35">
        <v>3</v>
      </c>
      <c r="AE38" s="52" t="str">
        <f t="shared" si="4"/>
        <v/>
      </c>
      <c r="AF38" s="127" t="str">
        <f t="shared" si="7"/>
        <v/>
      </c>
    </row>
    <row r="39" spans="1:32" ht="30" customHeight="1" x14ac:dyDescent="0.2">
      <c r="A39" s="43"/>
      <c r="B39" s="78">
        <v>9</v>
      </c>
      <c r="C39" s="85"/>
      <c r="D39" s="42" t="str">
        <f t="shared" si="6"/>
        <v/>
      </c>
      <c r="E39" s="27"/>
      <c r="F39" s="24" t="str">
        <f t="shared" si="1"/>
        <v/>
      </c>
      <c r="G39" s="624">
        <v>19</v>
      </c>
      <c r="H39" s="131"/>
      <c r="I39" s="49" t="s">
        <v>55</v>
      </c>
      <c r="J39" s="21"/>
      <c r="K39" s="49" t="s">
        <v>55</v>
      </c>
      <c r="L39" s="20"/>
      <c r="M39" s="255" t="str">
        <f t="shared" si="2"/>
        <v>　　 歳</v>
      </c>
      <c r="N39" s="256"/>
      <c r="O39" s="95" t="s">
        <v>86</v>
      </c>
      <c r="P39" s="102"/>
      <c r="Q39" s="257" t="s">
        <v>78</v>
      </c>
      <c r="R39" s="258"/>
      <c r="S39" s="156"/>
      <c r="T39" s="252"/>
      <c r="U39" s="253"/>
      <c r="V39" s="252"/>
      <c r="W39" s="254"/>
      <c r="X39" s="226"/>
      <c r="Y39" s="127" t="str">
        <f t="shared" si="3"/>
        <v/>
      </c>
      <c r="Z39" s="33" t="s">
        <v>97</v>
      </c>
      <c r="AA39" s="34">
        <v>4</v>
      </c>
      <c r="AB39" s="34">
        <v>2</v>
      </c>
      <c r="AC39" s="34">
        <v>5</v>
      </c>
      <c r="AD39" s="35">
        <v>3</v>
      </c>
      <c r="AE39" s="52" t="str">
        <f t="shared" si="4"/>
        <v/>
      </c>
      <c r="AF39" s="127" t="str">
        <f t="shared" si="7"/>
        <v/>
      </c>
    </row>
    <row r="40" spans="1:32" ht="30" customHeight="1" thickBot="1" x14ac:dyDescent="0.25">
      <c r="A40" s="43"/>
      <c r="B40" s="78">
        <v>10</v>
      </c>
      <c r="C40" s="88"/>
      <c r="D40" s="89" t="str">
        <f t="shared" si="6"/>
        <v/>
      </c>
      <c r="E40" s="90"/>
      <c r="F40" s="91" t="str">
        <f t="shared" si="1"/>
        <v/>
      </c>
      <c r="G40" s="625">
        <v>19</v>
      </c>
      <c r="H40" s="134"/>
      <c r="I40" s="92" t="s">
        <v>55</v>
      </c>
      <c r="J40" s="93"/>
      <c r="K40" s="92" t="s">
        <v>55</v>
      </c>
      <c r="L40" s="97"/>
      <c r="M40" s="396" t="str">
        <f t="shared" si="2"/>
        <v>　　 歳</v>
      </c>
      <c r="N40" s="397"/>
      <c r="O40" s="95" t="s">
        <v>86</v>
      </c>
      <c r="P40" s="105"/>
      <c r="Q40" s="304" t="s">
        <v>78</v>
      </c>
      <c r="R40" s="305"/>
      <c r="S40" s="159"/>
      <c r="T40" s="362"/>
      <c r="U40" s="363"/>
      <c r="V40" s="362"/>
      <c r="W40" s="364"/>
      <c r="X40" s="229"/>
      <c r="Y40" s="127" t="str">
        <f t="shared" si="3"/>
        <v/>
      </c>
      <c r="Z40" s="33" t="s">
        <v>98</v>
      </c>
      <c r="AA40" s="34">
        <v>5</v>
      </c>
      <c r="AB40" s="34">
        <v>3</v>
      </c>
      <c r="AC40" s="34">
        <v>5</v>
      </c>
      <c r="AD40" s="35">
        <v>3</v>
      </c>
      <c r="AE40" s="52" t="str">
        <f t="shared" si="4"/>
        <v/>
      </c>
      <c r="AF40" s="127" t="str">
        <f t="shared" si="7"/>
        <v/>
      </c>
    </row>
    <row r="41" spans="1:32" s="16" customFormat="1" ht="18" customHeight="1" thickTop="1" x14ac:dyDescent="0.2">
      <c r="A41" s="383" t="s">
        <v>99</v>
      </c>
      <c r="B41" s="385" t="s">
        <v>100</v>
      </c>
      <c r="C41" s="385"/>
      <c r="D41" s="385"/>
      <c r="E41" s="385"/>
      <c r="F41" s="385"/>
      <c r="G41" s="385"/>
      <c r="H41" s="385"/>
      <c r="I41" s="385"/>
      <c r="J41" s="385"/>
      <c r="K41" s="385"/>
      <c r="L41" s="385"/>
      <c r="M41" s="385"/>
      <c r="N41" s="385"/>
      <c r="O41" s="385"/>
      <c r="P41" s="385"/>
      <c r="Q41" s="385"/>
      <c r="R41" s="385"/>
      <c r="X41" s="231"/>
      <c r="Y41" s="127"/>
      <c r="Z41" s="33" t="s">
        <v>101</v>
      </c>
      <c r="AA41" s="34">
        <v>5</v>
      </c>
      <c r="AB41" s="34">
        <v>3</v>
      </c>
      <c r="AC41" s="34">
        <v>5</v>
      </c>
      <c r="AD41" s="35">
        <v>3</v>
      </c>
      <c r="AF41" s="127"/>
    </row>
    <row r="42" spans="1:32" s="16" customFormat="1" x14ac:dyDescent="0.2">
      <c r="A42" s="384"/>
      <c r="B42" s="6" t="s">
        <v>102</v>
      </c>
      <c r="C42" s="6"/>
      <c r="D42" s="6"/>
      <c r="E42" s="6"/>
      <c r="F42" s="6"/>
      <c r="G42" s="6"/>
      <c r="H42" s="6"/>
      <c r="I42" s="6"/>
      <c r="J42" s="6"/>
      <c r="K42" s="6"/>
      <c r="L42" s="6"/>
      <c r="M42" s="6"/>
      <c r="N42" s="6"/>
      <c r="O42" s="6"/>
      <c r="P42" s="6"/>
      <c r="Q42" s="6"/>
      <c r="R42" s="6"/>
      <c r="Y42" s="127"/>
      <c r="Z42" s="33" t="s">
        <v>103</v>
      </c>
      <c r="AA42" s="34">
        <v>5</v>
      </c>
      <c r="AB42" s="34">
        <v>3</v>
      </c>
      <c r="AC42" s="34">
        <v>5</v>
      </c>
      <c r="AD42" s="35">
        <v>3</v>
      </c>
      <c r="AF42" s="127"/>
    </row>
    <row r="43" spans="1:32" s="16" customFormat="1" ht="14.25" customHeight="1" x14ac:dyDescent="0.2">
      <c r="A43" s="384"/>
      <c r="B43" s="385" t="s">
        <v>104</v>
      </c>
      <c r="C43" s="385"/>
      <c r="D43" s="385"/>
      <c r="E43" s="385"/>
      <c r="F43" s="385"/>
      <c r="G43" s="385"/>
      <c r="H43" s="385"/>
      <c r="I43" s="385"/>
      <c r="J43" s="385"/>
      <c r="K43" s="385"/>
      <c r="L43" s="385"/>
      <c r="M43" s="385"/>
      <c r="N43" s="385"/>
      <c r="O43" s="385"/>
      <c r="P43" s="385"/>
      <c r="Q43" s="385"/>
      <c r="R43" s="385"/>
      <c r="Y43" s="127"/>
      <c r="Z43" s="33" t="s">
        <v>105</v>
      </c>
      <c r="AA43" s="34">
        <v>5</v>
      </c>
      <c r="AB43" s="34">
        <v>3</v>
      </c>
      <c r="AC43" s="34">
        <v>5</v>
      </c>
      <c r="AD43" s="35">
        <v>3</v>
      </c>
      <c r="AF43" s="127"/>
    </row>
    <row r="44" spans="1:32" s="16" customFormat="1" ht="27" customHeight="1" x14ac:dyDescent="0.2">
      <c r="A44" s="237" t="s">
        <v>255</v>
      </c>
      <c r="B44" s="238"/>
      <c r="C44" s="238"/>
      <c r="D44" s="238"/>
      <c r="E44" s="238"/>
      <c r="F44" s="238"/>
      <c r="G44" s="238"/>
      <c r="H44" s="238"/>
      <c r="I44" s="238"/>
      <c r="J44" s="238"/>
      <c r="K44" s="238"/>
      <c r="L44" s="238"/>
      <c r="M44" s="238"/>
      <c r="N44" s="238"/>
      <c r="O44" s="238"/>
      <c r="P44" s="238"/>
      <c r="Q44" s="238"/>
      <c r="R44" s="238"/>
      <c r="S44" s="238"/>
      <c r="T44" s="238"/>
      <c r="U44" s="238"/>
      <c r="V44" s="238"/>
      <c r="W44" s="238"/>
      <c r="X44" s="239"/>
      <c r="Y44" s="127"/>
      <c r="Z44" s="33"/>
      <c r="AA44" s="34"/>
      <c r="AB44" s="34"/>
      <c r="AC44" s="34"/>
      <c r="AD44" s="35"/>
      <c r="AF44" s="127"/>
    </row>
    <row r="45" spans="1:32" s="16" customFormat="1" ht="5.25" customHeight="1" thickBot="1" x14ac:dyDescent="0.25">
      <c r="B45" s="17"/>
      <c r="C45" s="18"/>
      <c r="D45" s="18"/>
      <c r="G45" s="6"/>
      <c r="H45" s="6"/>
      <c r="I45" s="6"/>
      <c r="J45" s="6"/>
      <c r="K45" s="6"/>
      <c r="L45" s="6"/>
      <c r="M45" s="6"/>
      <c r="N45" s="6"/>
      <c r="Y45" s="127"/>
      <c r="Z45" s="33" t="s">
        <v>106</v>
      </c>
      <c r="AA45" s="34">
        <v>5</v>
      </c>
      <c r="AB45" s="34">
        <v>3</v>
      </c>
      <c r="AC45" s="34">
        <v>5</v>
      </c>
      <c r="AD45" s="35">
        <v>3</v>
      </c>
      <c r="AF45" s="127"/>
    </row>
    <row r="46" spans="1:32" ht="14.25" customHeight="1" thickTop="1" thickBot="1" x14ac:dyDescent="0.25">
      <c r="A46" s="365" t="s">
        <v>107</v>
      </c>
      <c r="B46" s="366"/>
      <c r="C46" s="378" t="s">
        <v>108</v>
      </c>
      <c r="D46" s="379"/>
      <c r="E46" s="380"/>
      <c r="F46" s="355" t="s">
        <v>109</v>
      </c>
      <c r="G46" s="334" t="s">
        <v>110</v>
      </c>
      <c r="H46" s="335"/>
      <c r="I46" s="336"/>
      <c r="J46" s="154" t="s">
        <v>111</v>
      </c>
      <c r="K46" s="358">
        <v>135</v>
      </c>
      <c r="L46" s="358"/>
      <c r="M46" s="359"/>
      <c r="N46" s="344" t="s">
        <v>112</v>
      </c>
      <c r="O46" s="345"/>
      <c r="P46" s="345"/>
      <c r="Q46" s="345"/>
      <c r="R46" s="345"/>
      <c r="S46" s="345"/>
      <c r="T46" s="345"/>
      <c r="U46" s="345"/>
      <c r="V46" s="345"/>
      <c r="W46" s="346"/>
      <c r="X46" s="16"/>
      <c r="Z46" s="33" t="s">
        <v>113</v>
      </c>
      <c r="AA46" s="34">
        <v>6</v>
      </c>
      <c r="AB46" s="34">
        <v>3</v>
      </c>
      <c r="AC46" s="34">
        <v>5</v>
      </c>
      <c r="AD46" s="35">
        <v>3</v>
      </c>
    </row>
    <row r="47" spans="1:32" ht="15" customHeight="1" thickTop="1" thickBot="1" x14ac:dyDescent="0.25">
      <c r="A47" s="367"/>
      <c r="B47" s="368"/>
      <c r="C47" s="393" t="s">
        <v>114</v>
      </c>
      <c r="D47" s="394"/>
      <c r="E47" s="395"/>
      <c r="F47" s="356"/>
      <c r="G47" s="337"/>
      <c r="H47" s="338"/>
      <c r="I47" s="339"/>
      <c r="J47" s="153" t="s">
        <v>115</v>
      </c>
      <c r="K47" s="360">
        <v>8538</v>
      </c>
      <c r="L47" s="360"/>
      <c r="M47" s="361"/>
      <c r="N47" s="347"/>
      <c r="O47" s="348"/>
      <c r="P47" s="348"/>
      <c r="Q47" s="348"/>
      <c r="R47" s="348"/>
      <c r="S47" s="348"/>
      <c r="T47" s="348"/>
      <c r="U47" s="348"/>
      <c r="V47" s="348"/>
      <c r="W47" s="349"/>
      <c r="X47" s="223"/>
      <c r="Z47" s="33" t="s">
        <v>116</v>
      </c>
      <c r="AA47" s="34">
        <v>6</v>
      </c>
      <c r="AB47" s="34">
        <v>3</v>
      </c>
      <c r="AC47" s="34">
        <v>5</v>
      </c>
      <c r="AD47" s="35">
        <v>3</v>
      </c>
    </row>
    <row r="48" spans="1:32" ht="16.8" thickTop="1" x14ac:dyDescent="0.2">
      <c r="A48" s="367"/>
      <c r="B48" s="368"/>
      <c r="C48" s="401" t="s">
        <v>117</v>
      </c>
      <c r="D48" s="402"/>
      <c r="E48" s="403"/>
      <c r="F48" s="356"/>
      <c r="G48" s="371" t="s">
        <v>118</v>
      </c>
      <c r="H48" s="372"/>
      <c r="I48" s="372"/>
      <c r="J48" s="372"/>
      <c r="K48" s="373"/>
      <c r="L48" s="352" t="s">
        <v>119</v>
      </c>
      <c r="M48" s="353"/>
      <c r="N48" s="353"/>
      <c r="O48" s="353"/>
      <c r="P48" s="353"/>
      <c r="Q48" s="353"/>
      <c r="R48" s="353"/>
      <c r="S48" s="353"/>
      <c r="T48" s="353"/>
      <c r="U48" s="353"/>
      <c r="V48" s="353"/>
      <c r="W48" s="354"/>
      <c r="X48" s="223"/>
      <c r="Z48" s="33" t="s">
        <v>120</v>
      </c>
      <c r="AA48" s="34">
        <v>6</v>
      </c>
      <c r="AB48" s="34">
        <v>3</v>
      </c>
      <c r="AC48" s="34">
        <v>5</v>
      </c>
      <c r="AD48" s="35">
        <v>3</v>
      </c>
    </row>
    <row r="49" spans="1:30" ht="16.8" thickBot="1" x14ac:dyDescent="0.25">
      <c r="A49" s="369"/>
      <c r="B49" s="370"/>
      <c r="C49" s="404"/>
      <c r="D49" s="405"/>
      <c r="E49" s="406"/>
      <c r="F49" s="357"/>
      <c r="G49" s="398" t="s">
        <v>121</v>
      </c>
      <c r="H49" s="399"/>
      <c r="I49" s="399"/>
      <c r="J49" s="399"/>
      <c r="K49" s="400"/>
      <c r="L49" s="407" t="s">
        <v>122</v>
      </c>
      <c r="M49" s="408"/>
      <c r="N49" s="408"/>
      <c r="O49" s="408"/>
      <c r="P49" s="408"/>
      <c r="Q49" s="408"/>
      <c r="R49" s="408"/>
      <c r="S49" s="408"/>
      <c r="T49" s="408"/>
      <c r="U49" s="408"/>
      <c r="V49" s="408"/>
      <c r="W49" s="409"/>
      <c r="X49" s="224"/>
      <c r="Z49" s="33" t="s">
        <v>123</v>
      </c>
      <c r="AA49" s="34">
        <v>6</v>
      </c>
      <c r="AB49" s="34">
        <v>3</v>
      </c>
      <c r="AC49" s="34">
        <v>5</v>
      </c>
      <c r="AD49" s="35">
        <v>3</v>
      </c>
    </row>
    <row r="50" spans="1:30" ht="16.8" thickTop="1" x14ac:dyDescent="0.2">
      <c r="X50" s="225"/>
      <c r="Z50" s="33" t="s">
        <v>124</v>
      </c>
      <c r="AA50" s="34">
        <v>6</v>
      </c>
      <c r="AB50" s="34">
        <v>3</v>
      </c>
      <c r="AC50" s="34">
        <v>5</v>
      </c>
      <c r="AD50" s="35">
        <v>3</v>
      </c>
    </row>
    <row r="51" spans="1:30" ht="17.25" customHeight="1" x14ac:dyDescent="0.2">
      <c r="F51" s="166"/>
      <c r="G51" s="167"/>
      <c r="H51" s="168"/>
      <c r="Z51" s="33" t="s">
        <v>125</v>
      </c>
      <c r="AA51" s="34">
        <v>7</v>
      </c>
      <c r="AB51" s="34">
        <v>4</v>
      </c>
      <c r="AC51" s="34">
        <v>5</v>
      </c>
      <c r="AD51" s="35">
        <v>3</v>
      </c>
    </row>
    <row r="52" spans="1:30" x14ac:dyDescent="0.2">
      <c r="F52" s="165"/>
      <c r="G52" s="165"/>
      <c r="H52" s="169"/>
      <c r="Z52" s="33" t="s">
        <v>126</v>
      </c>
      <c r="AA52" s="34">
        <v>7</v>
      </c>
      <c r="AB52" s="34">
        <v>4</v>
      </c>
      <c r="AC52" s="34">
        <v>5</v>
      </c>
      <c r="AD52" s="35">
        <v>3</v>
      </c>
    </row>
    <row r="53" spans="1:30" x14ac:dyDescent="0.2">
      <c r="F53" s="165"/>
      <c r="G53" s="165"/>
      <c r="H53" s="169"/>
      <c r="Z53" s="33" t="s">
        <v>127</v>
      </c>
      <c r="AA53" s="34">
        <v>7</v>
      </c>
      <c r="AB53" s="34">
        <v>4</v>
      </c>
      <c r="AC53" s="34">
        <v>5</v>
      </c>
      <c r="AD53" s="35">
        <v>3</v>
      </c>
    </row>
    <row r="54" spans="1:30" x14ac:dyDescent="0.2">
      <c r="F54" s="165"/>
      <c r="G54" s="165"/>
      <c r="H54" s="169"/>
      <c r="Z54" s="33" t="s">
        <v>128</v>
      </c>
      <c r="AA54" s="34">
        <v>7</v>
      </c>
      <c r="AB54" s="34">
        <v>4</v>
      </c>
      <c r="AC54" s="34">
        <v>5</v>
      </c>
      <c r="AD54" s="35">
        <v>3</v>
      </c>
    </row>
    <row r="55" spans="1:30" x14ac:dyDescent="0.2">
      <c r="H55" s="5"/>
      <c r="Z55" s="33" t="s">
        <v>129</v>
      </c>
      <c r="AA55" s="34">
        <v>7</v>
      </c>
      <c r="AB55" s="34">
        <v>4</v>
      </c>
      <c r="AC55" s="34">
        <v>5</v>
      </c>
      <c r="AD55" s="35">
        <v>3</v>
      </c>
    </row>
    <row r="56" spans="1:30" x14ac:dyDescent="0.2">
      <c r="H56" s="5"/>
      <c r="Z56" s="33" t="s">
        <v>130</v>
      </c>
      <c r="AA56" s="34">
        <v>7</v>
      </c>
      <c r="AB56" s="34">
        <v>4</v>
      </c>
      <c r="AC56" s="34">
        <v>5</v>
      </c>
      <c r="AD56" s="35">
        <v>3</v>
      </c>
    </row>
    <row r="57" spans="1:30" x14ac:dyDescent="0.2">
      <c r="Z57" s="33" t="s">
        <v>131</v>
      </c>
      <c r="AA57" s="34">
        <v>7</v>
      </c>
      <c r="AB57" s="34">
        <v>4</v>
      </c>
      <c r="AC57" s="34">
        <v>5</v>
      </c>
      <c r="AD57" s="35">
        <v>3</v>
      </c>
    </row>
    <row r="58" spans="1:30" x14ac:dyDescent="0.2">
      <c r="Z58" s="33" t="s">
        <v>132</v>
      </c>
      <c r="AA58" s="34">
        <v>7</v>
      </c>
      <c r="AB58" s="34">
        <v>4</v>
      </c>
      <c r="AC58" s="34">
        <v>5</v>
      </c>
      <c r="AD58" s="35">
        <v>3</v>
      </c>
    </row>
    <row r="59" spans="1:30" x14ac:dyDescent="0.2">
      <c r="Z59" s="33" t="s">
        <v>133</v>
      </c>
      <c r="AA59" s="34">
        <v>7</v>
      </c>
      <c r="AB59" s="34">
        <v>4</v>
      </c>
      <c r="AC59" s="34">
        <v>5</v>
      </c>
      <c r="AD59" s="35">
        <v>3</v>
      </c>
    </row>
    <row r="60" spans="1:30" x14ac:dyDescent="0.2">
      <c r="Z60" s="33" t="s">
        <v>134</v>
      </c>
      <c r="AA60" s="34">
        <v>7</v>
      </c>
      <c r="AB60" s="34">
        <v>4</v>
      </c>
      <c r="AC60" s="34">
        <v>5</v>
      </c>
      <c r="AD60" s="35">
        <v>3</v>
      </c>
    </row>
    <row r="61" spans="1:30" x14ac:dyDescent="0.2">
      <c r="Z61" s="33" t="s">
        <v>135</v>
      </c>
      <c r="AA61" s="34">
        <v>7</v>
      </c>
      <c r="AB61" s="34">
        <v>4</v>
      </c>
      <c r="AC61" s="34">
        <v>5</v>
      </c>
      <c r="AD61" s="35">
        <v>3</v>
      </c>
    </row>
    <row r="62" spans="1:30" x14ac:dyDescent="0.2">
      <c r="Z62" s="33" t="s">
        <v>136</v>
      </c>
      <c r="AA62" s="34">
        <v>7</v>
      </c>
      <c r="AB62" s="34">
        <v>4</v>
      </c>
      <c r="AC62" s="34">
        <v>5</v>
      </c>
      <c r="AD62" s="35">
        <v>3</v>
      </c>
    </row>
    <row r="63" spans="1:30" x14ac:dyDescent="0.2">
      <c r="Z63" s="33" t="s">
        <v>137</v>
      </c>
      <c r="AA63" s="34">
        <v>7</v>
      </c>
      <c r="AB63" s="34">
        <v>4</v>
      </c>
      <c r="AC63" s="34">
        <v>5</v>
      </c>
      <c r="AD63" s="35">
        <v>3</v>
      </c>
    </row>
    <row r="64" spans="1:30" x14ac:dyDescent="0.2">
      <c r="Z64" s="33" t="s">
        <v>138</v>
      </c>
      <c r="AA64" s="34">
        <v>7</v>
      </c>
      <c r="AB64" s="34">
        <v>4</v>
      </c>
      <c r="AC64" s="34">
        <v>5</v>
      </c>
      <c r="AD64" s="35">
        <v>3</v>
      </c>
    </row>
    <row r="65" spans="26:30" x14ac:dyDescent="0.2">
      <c r="Z65" s="33" t="s">
        <v>139</v>
      </c>
      <c r="AA65" s="34">
        <v>7</v>
      </c>
      <c r="AB65" s="34">
        <v>4</v>
      </c>
      <c r="AC65" s="34">
        <v>5</v>
      </c>
      <c r="AD65" s="35">
        <v>3</v>
      </c>
    </row>
    <row r="66" spans="26:30" x14ac:dyDescent="0.2">
      <c r="Z66" s="33" t="s">
        <v>140</v>
      </c>
      <c r="AA66" s="34">
        <v>7</v>
      </c>
      <c r="AB66" s="34">
        <v>4</v>
      </c>
      <c r="AC66" s="34">
        <v>5</v>
      </c>
      <c r="AD66" s="35">
        <v>3</v>
      </c>
    </row>
    <row r="67" spans="26:30" x14ac:dyDescent="0.2">
      <c r="Z67" s="33" t="s">
        <v>141</v>
      </c>
      <c r="AA67" s="34">
        <v>7</v>
      </c>
      <c r="AB67" s="34">
        <v>4</v>
      </c>
      <c r="AC67" s="34">
        <v>5</v>
      </c>
      <c r="AD67" s="35">
        <v>3</v>
      </c>
    </row>
    <row r="68" spans="26:30" x14ac:dyDescent="0.2">
      <c r="Z68" s="33" t="s">
        <v>142</v>
      </c>
      <c r="AA68" s="34">
        <v>7</v>
      </c>
      <c r="AB68" s="34">
        <v>4</v>
      </c>
      <c r="AC68" s="34">
        <v>5</v>
      </c>
      <c r="AD68" s="35">
        <v>3</v>
      </c>
    </row>
    <row r="69" spans="26:30" x14ac:dyDescent="0.2">
      <c r="Z69" s="33" t="s">
        <v>143</v>
      </c>
      <c r="AA69" s="34">
        <v>7</v>
      </c>
      <c r="AB69" s="34">
        <v>4</v>
      </c>
      <c r="AC69" s="34">
        <v>5</v>
      </c>
      <c r="AD69" s="35">
        <v>3</v>
      </c>
    </row>
    <row r="70" spans="26:30" x14ac:dyDescent="0.2">
      <c r="Z70" s="33" t="s">
        <v>144</v>
      </c>
      <c r="AA70" s="34">
        <v>7</v>
      </c>
      <c r="AB70" s="34">
        <v>4</v>
      </c>
      <c r="AC70" s="34">
        <v>5</v>
      </c>
      <c r="AD70" s="35">
        <v>3</v>
      </c>
    </row>
    <row r="71" spans="26:30" x14ac:dyDescent="0.2">
      <c r="Z71" s="33" t="s">
        <v>145</v>
      </c>
      <c r="AA71" s="34">
        <v>7</v>
      </c>
      <c r="AB71" s="34">
        <v>4</v>
      </c>
      <c r="AC71" s="34">
        <v>5</v>
      </c>
      <c r="AD71" s="35">
        <v>3</v>
      </c>
    </row>
    <row r="72" spans="26:30" x14ac:dyDescent="0.2">
      <c r="Z72" s="33" t="s">
        <v>146</v>
      </c>
      <c r="AA72" s="34">
        <v>7</v>
      </c>
      <c r="AB72" s="34">
        <v>4</v>
      </c>
      <c r="AC72" s="34">
        <v>5</v>
      </c>
      <c r="AD72" s="35">
        <v>3</v>
      </c>
    </row>
    <row r="73" spans="26:30" x14ac:dyDescent="0.2">
      <c r="Z73" s="33" t="s">
        <v>147</v>
      </c>
      <c r="AA73" s="34">
        <v>7</v>
      </c>
      <c r="AB73" s="34">
        <v>4</v>
      </c>
      <c r="AC73" s="34">
        <v>5</v>
      </c>
      <c r="AD73" s="35">
        <v>3</v>
      </c>
    </row>
    <row r="74" spans="26:30" x14ac:dyDescent="0.2">
      <c r="Z74" s="33" t="s">
        <v>148</v>
      </c>
      <c r="AA74" s="34">
        <v>7</v>
      </c>
      <c r="AB74" s="34">
        <v>4</v>
      </c>
      <c r="AC74" s="34">
        <v>5</v>
      </c>
      <c r="AD74" s="35">
        <v>3</v>
      </c>
    </row>
    <row r="75" spans="26:30" x14ac:dyDescent="0.2">
      <c r="Z75" s="33" t="s">
        <v>149</v>
      </c>
      <c r="AA75" s="34">
        <v>7</v>
      </c>
      <c r="AB75" s="34">
        <v>4</v>
      </c>
      <c r="AC75" s="34">
        <v>5</v>
      </c>
      <c r="AD75" s="35">
        <v>3</v>
      </c>
    </row>
    <row r="76" spans="26:30" x14ac:dyDescent="0.2">
      <c r="Z76" s="33" t="s">
        <v>150</v>
      </c>
      <c r="AA76" s="34">
        <v>7</v>
      </c>
      <c r="AB76" s="34">
        <v>4</v>
      </c>
      <c r="AC76" s="34">
        <v>5</v>
      </c>
      <c r="AD76" s="35">
        <v>3</v>
      </c>
    </row>
    <row r="77" spans="26:30" x14ac:dyDescent="0.2">
      <c r="Z77" s="33" t="s">
        <v>151</v>
      </c>
      <c r="AA77" s="34">
        <v>7</v>
      </c>
      <c r="AB77" s="34">
        <v>4</v>
      </c>
      <c r="AC77" s="34">
        <v>5</v>
      </c>
      <c r="AD77" s="35">
        <v>3</v>
      </c>
    </row>
    <row r="78" spans="26:30" x14ac:dyDescent="0.2">
      <c r="Z78" s="33" t="s">
        <v>152</v>
      </c>
      <c r="AA78" s="34">
        <v>7</v>
      </c>
      <c r="AB78" s="34">
        <v>4</v>
      </c>
      <c r="AC78" s="34">
        <v>5</v>
      </c>
      <c r="AD78" s="35">
        <v>3</v>
      </c>
    </row>
    <row r="79" spans="26:30" x14ac:dyDescent="0.2">
      <c r="Z79" s="33" t="s">
        <v>153</v>
      </c>
      <c r="AA79" s="34">
        <v>7</v>
      </c>
      <c r="AB79" s="34">
        <v>4</v>
      </c>
      <c r="AC79" s="34">
        <v>5</v>
      </c>
      <c r="AD79" s="35">
        <v>3</v>
      </c>
    </row>
    <row r="80" spans="26:30" x14ac:dyDescent="0.2">
      <c r="Z80" s="33" t="s">
        <v>154</v>
      </c>
      <c r="AA80" s="34">
        <v>7</v>
      </c>
      <c r="AB80" s="34">
        <v>4</v>
      </c>
      <c r="AC80" s="34">
        <v>5</v>
      </c>
      <c r="AD80" s="35">
        <v>3</v>
      </c>
    </row>
    <row r="81" spans="26:30" ht="16.8" thickBot="1" x14ac:dyDescent="0.25">
      <c r="Z81" s="36" t="s">
        <v>155</v>
      </c>
      <c r="AA81" s="37">
        <v>7</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58">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 ref="C46:E46"/>
    <mergeCell ref="G49:K49"/>
    <mergeCell ref="C48:E49"/>
    <mergeCell ref="L49:W49"/>
    <mergeCell ref="M20:N20"/>
    <mergeCell ref="L48:W48"/>
    <mergeCell ref="F46:F49"/>
    <mergeCell ref="Q35:R35"/>
    <mergeCell ref="M38:N38"/>
    <mergeCell ref="Q38:R38"/>
    <mergeCell ref="K46:M46"/>
    <mergeCell ref="K47:M47"/>
    <mergeCell ref="T40:U40"/>
    <mergeCell ref="V40:W40"/>
    <mergeCell ref="T39:U39"/>
    <mergeCell ref="V39:W39"/>
    <mergeCell ref="F11:F12"/>
    <mergeCell ref="B14:B15"/>
    <mergeCell ref="C14:C15"/>
    <mergeCell ref="D14:D15"/>
    <mergeCell ref="C10:E11"/>
    <mergeCell ref="M14:N15"/>
    <mergeCell ref="G46:I47"/>
    <mergeCell ref="Q30:R30"/>
    <mergeCell ref="Q31:R31"/>
    <mergeCell ref="Q32:R32"/>
    <mergeCell ref="Q33:R33"/>
    <mergeCell ref="Q39:R39"/>
    <mergeCell ref="N46:W47"/>
    <mergeCell ref="T33:U33"/>
    <mergeCell ref="V33:W33"/>
    <mergeCell ref="T34:U34"/>
    <mergeCell ref="V34:W34"/>
    <mergeCell ref="M21:N21"/>
    <mergeCell ref="M22:N22"/>
    <mergeCell ref="M25:N25"/>
    <mergeCell ref="M30:N30"/>
    <mergeCell ref="M32:N32"/>
    <mergeCell ref="M33:N33"/>
    <mergeCell ref="M34:N34"/>
    <mergeCell ref="Q29:R29"/>
    <mergeCell ref="Q40:R40"/>
    <mergeCell ref="Q34:R34"/>
    <mergeCell ref="M35:N35"/>
    <mergeCell ref="M28:N28"/>
    <mergeCell ref="A14:A15"/>
    <mergeCell ref="M18:N18"/>
    <mergeCell ref="M16:N16"/>
    <mergeCell ref="G14:L15"/>
    <mergeCell ref="M17:N17"/>
    <mergeCell ref="F14:F15"/>
    <mergeCell ref="M29:N29"/>
    <mergeCell ref="M31:N31"/>
    <mergeCell ref="Q21:R21"/>
    <mergeCell ref="Q22:R22"/>
    <mergeCell ref="Q23:R23"/>
    <mergeCell ref="V32:W32"/>
    <mergeCell ref="T32:U32"/>
    <mergeCell ref="T29:U29"/>
    <mergeCell ref="V29:W29"/>
    <mergeCell ref="T30:U30"/>
    <mergeCell ref="V30:W30"/>
    <mergeCell ref="T31:U31"/>
    <mergeCell ref="V31:W31"/>
    <mergeCell ref="T26:U26"/>
    <mergeCell ref="V26:W26"/>
    <mergeCell ref="T27:U27"/>
    <mergeCell ref="V27:W27"/>
    <mergeCell ref="T28:U28"/>
    <mergeCell ref="V28:W28"/>
    <mergeCell ref="T23:U23"/>
    <mergeCell ref="V23:W23"/>
    <mergeCell ref="Q24:R24"/>
    <mergeCell ref="Q25:R25"/>
    <mergeCell ref="Q26:R26"/>
    <mergeCell ref="Q27:R27"/>
    <mergeCell ref="Q28:R28"/>
    <mergeCell ref="T24:U24"/>
    <mergeCell ref="V24:W24"/>
    <mergeCell ref="T25:U25"/>
    <mergeCell ref="V25:W25"/>
    <mergeCell ref="T21:U21"/>
    <mergeCell ref="V21:W21"/>
    <mergeCell ref="T22:U22"/>
    <mergeCell ref="V22:W22"/>
    <mergeCell ref="T17:U17"/>
    <mergeCell ref="V17:W17"/>
    <mergeCell ref="T18:U18"/>
    <mergeCell ref="V18:W18"/>
    <mergeCell ref="T19:U19"/>
    <mergeCell ref="V19:W19"/>
    <mergeCell ref="V15:W15"/>
    <mergeCell ref="T16:U16"/>
    <mergeCell ref="V16:W16"/>
    <mergeCell ref="T12:U12"/>
    <mergeCell ref="V12:W12"/>
    <mergeCell ref="F5:K5"/>
    <mergeCell ref="F6:K6"/>
    <mergeCell ref="T20:U20"/>
    <mergeCell ref="V20:W20"/>
    <mergeCell ref="M19:N19"/>
    <mergeCell ref="P14:P15"/>
    <mergeCell ref="S9:S10"/>
    <mergeCell ref="S14:S15"/>
    <mergeCell ref="S11:S12"/>
    <mergeCell ref="G9:R9"/>
    <mergeCell ref="G11:H11"/>
    <mergeCell ref="N10:R10"/>
    <mergeCell ref="O14:O15"/>
    <mergeCell ref="T7:W9"/>
    <mergeCell ref="Q16:R16"/>
    <mergeCell ref="Q17:R17"/>
    <mergeCell ref="Q18:R18"/>
    <mergeCell ref="Q19:R19"/>
    <mergeCell ref="Q20:R20"/>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00000000-0002-0000-0100-000006000000}">
      <formula1>7</formula1>
    </dataValidation>
  </dataValidations>
  <pageMargins left="0.78740157480314965" right="0.19685039370078741" top="0.39370078740157483" bottom="0.19685039370078741" header="0.51181102362204722" footer="0.51181102362204722"/>
  <pageSetup paperSize="9" scale="7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topLeftCell="A8" zoomScale="85" zoomScaleNormal="100" zoomScaleSheetLayoutView="85" workbookViewId="0">
      <selection activeCell="H13" sqref="H13:I13"/>
    </sheetView>
  </sheetViews>
  <sheetFormatPr defaultColWidth="9" defaultRowHeight="23.25" customHeight="1" x14ac:dyDescent="0.2"/>
  <cols>
    <col min="1" max="1" width="5.44140625" style="139" customWidth="1"/>
    <col min="2" max="2" width="12.44140625" style="139" customWidth="1"/>
    <col min="3" max="5" width="9" style="139"/>
    <col min="6" max="6" width="9.77734375" style="139" customWidth="1"/>
    <col min="7" max="16384" width="9" style="139"/>
  </cols>
  <sheetData>
    <row r="1" spans="1:15" ht="23.25" customHeight="1" thickTop="1" thickBot="1" x14ac:dyDescent="0.25">
      <c r="H1" s="240" t="s">
        <v>256</v>
      </c>
      <c r="I1" s="247"/>
      <c r="J1" s="241"/>
    </row>
    <row r="2" spans="1:15" ht="41.25" customHeight="1" thickTop="1" thickBot="1" x14ac:dyDescent="0.25">
      <c r="A2" s="152" t="s">
        <v>156</v>
      </c>
    </row>
    <row r="3" spans="1:15" ht="23.25" customHeight="1" thickTop="1" thickBot="1" x14ac:dyDescent="0.25">
      <c r="G3" s="426" t="s">
        <v>157</v>
      </c>
      <c r="H3" s="427"/>
      <c r="I3" s="135" t="s">
        <v>2</v>
      </c>
      <c r="K3" s="136"/>
      <c r="L3" s="136"/>
    </row>
    <row r="4" spans="1:15" ht="15.6" thickTop="1" thickBot="1" x14ac:dyDescent="0.25">
      <c r="G4" s="428" t="s">
        <v>5</v>
      </c>
      <c r="H4" s="428"/>
      <c r="K4" s="138"/>
      <c r="L4" s="136"/>
      <c r="M4" s="140"/>
      <c r="N4" s="140"/>
      <c r="O4" s="140"/>
    </row>
    <row r="5" spans="1:15" ht="23.25" customHeight="1" thickTop="1" thickBot="1" x14ac:dyDescent="0.25">
      <c r="F5" s="137" t="s">
        <v>3</v>
      </c>
      <c r="G5" s="415" t="s">
        <v>158</v>
      </c>
      <c r="H5" s="416"/>
      <c r="I5" s="416"/>
      <c r="J5" s="141" t="s">
        <v>159</v>
      </c>
    </row>
    <row r="6" spans="1:15" ht="23.25" customHeight="1" thickTop="1" x14ac:dyDescent="0.2">
      <c r="G6" s="142"/>
      <c r="H6" s="143"/>
      <c r="I6" s="143"/>
      <c r="J6" s="144"/>
    </row>
    <row r="7" spans="1:15" ht="23.25" customHeight="1" x14ac:dyDescent="0.2">
      <c r="G7" s="142"/>
      <c r="H7" s="143"/>
      <c r="I7" s="143"/>
      <c r="J7" s="144"/>
    </row>
    <row r="8" spans="1:15" ht="39" customHeight="1" x14ac:dyDescent="0.2">
      <c r="A8" s="429" t="s">
        <v>160</v>
      </c>
      <c r="B8" s="429"/>
      <c r="C8" s="429"/>
      <c r="D8" s="429"/>
      <c r="E8" s="429"/>
      <c r="F8" s="429"/>
      <c r="G8" s="429"/>
      <c r="H8" s="429"/>
      <c r="I8" s="429"/>
      <c r="J8" s="429"/>
    </row>
    <row r="9" spans="1:15" ht="23.25" customHeight="1" x14ac:dyDescent="0.2">
      <c r="B9" s="136" t="s">
        <v>251</v>
      </c>
    </row>
    <row r="10" spans="1:15" ht="23.25" customHeight="1" x14ac:dyDescent="0.2">
      <c r="B10" s="136" t="s">
        <v>161</v>
      </c>
    </row>
    <row r="13" spans="1:15" ht="34.200000000000003" thickBot="1" x14ac:dyDescent="0.25">
      <c r="B13" s="430" t="s">
        <v>162</v>
      </c>
      <c r="C13" s="432" t="s">
        <v>8</v>
      </c>
      <c r="D13" s="432"/>
      <c r="E13" s="432"/>
      <c r="F13" s="432"/>
      <c r="G13" s="432"/>
      <c r="H13" s="150" t="s">
        <v>9</v>
      </c>
      <c r="I13" s="145" t="s">
        <v>163</v>
      </c>
    </row>
    <row r="14" spans="1:15" ht="39.75" customHeight="1" thickTop="1" thickBot="1" x14ac:dyDescent="0.25">
      <c r="B14" s="431"/>
      <c r="C14" s="433" t="s">
        <v>164</v>
      </c>
      <c r="D14" s="434"/>
      <c r="E14" s="434"/>
      <c r="F14" s="434"/>
      <c r="G14" s="435"/>
      <c r="H14" s="436">
        <v>17903</v>
      </c>
      <c r="I14" s="438">
        <v>100</v>
      </c>
    </row>
    <row r="15" spans="1:15" ht="23.25" customHeight="1" thickTop="1" thickBot="1" x14ac:dyDescent="0.25">
      <c r="B15" s="151" t="s">
        <v>165</v>
      </c>
      <c r="C15" s="417" t="s">
        <v>166</v>
      </c>
      <c r="D15" s="418"/>
      <c r="E15" s="418"/>
      <c r="F15" s="418"/>
      <c r="G15" s="419"/>
      <c r="H15" s="437"/>
      <c r="I15" s="439"/>
    </row>
    <row r="16" spans="1:15" ht="13.8" thickTop="1" x14ac:dyDescent="0.2">
      <c r="B16" s="420" t="s">
        <v>10</v>
      </c>
      <c r="C16" s="420"/>
      <c r="D16" s="420"/>
      <c r="E16" s="420"/>
      <c r="F16" s="420"/>
      <c r="G16" s="420"/>
      <c r="H16" s="420"/>
      <c r="I16" s="420"/>
    </row>
    <row r="17" spans="1:10" ht="13.8" thickBot="1" x14ac:dyDescent="0.25">
      <c r="B17" s="421" t="s">
        <v>13</v>
      </c>
      <c r="C17" s="422"/>
      <c r="D17" s="423"/>
      <c r="E17" s="421" t="s">
        <v>14</v>
      </c>
      <c r="F17" s="422"/>
      <c r="G17" s="422"/>
      <c r="H17" s="422"/>
      <c r="I17" s="423"/>
    </row>
    <row r="18" spans="1:10" ht="23.25" customHeight="1" thickTop="1" x14ac:dyDescent="0.2">
      <c r="B18" s="178"/>
      <c r="C18" s="424" t="s">
        <v>167</v>
      </c>
      <c r="D18" s="425"/>
      <c r="E18" s="182"/>
      <c r="F18" s="183" t="s">
        <v>168</v>
      </c>
      <c r="G18" s="180"/>
      <c r="H18" s="146" t="s">
        <v>169</v>
      </c>
      <c r="I18" s="147"/>
    </row>
    <row r="19" spans="1:10" ht="23.25" customHeight="1" thickBot="1" x14ac:dyDescent="0.25">
      <c r="B19" s="179">
        <v>1</v>
      </c>
      <c r="C19" s="410" t="s">
        <v>170</v>
      </c>
      <c r="D19" s="411"/>
      <c r="E19" s="184">
        <v>1</v>
      </c>
      <c r="F19" s="185" t="s">
        <v>171</v>
      </c>
      <c r="G19" s="181"/>
      <c r="H19" s="148" t="s">
        <v>172</v>
      </c>
      <c r="I19" s="149"/>
    </row>
    <row r="20" spans="1:10" ht="48" customHeight="1" thickTop="1" x14ac:dyDescent="0.2">
      <c r="J20" s="138"/>
    </row>
    <row r="21" spans="1:10" ht="26.25" customHeight="1" x14ac:dyDescent="0.2">
      <c r="A21" s="412" t="s">
        <v>173</v>
      </c>
      <c r="B21" s="412"/>
      <c r="C21" s="412"/>
      <c r="D21" s="412"/>
      <c r="E21" s="412"/>
      <c r="F21" s="412" t="s">
        <v>174</v>
      </c>
      <c r="G21" s="412"/>
      <c r="H21" s="412"/>
      <c r="I21" s="412"/>
      <c r="J21" s="412"/>
    </row>
    <row r="22" spans="1:10" ht="26.25" customHeight="1" x14ac:dyDescent="0.2">
      <c r="A22" s="413"/>
      <c r="B22" s="413"/>
      <c r="C22" s="413"/>
      <c r="D22" s="413"/>
      <c r="E22" s="413"/>
      <c r="F22" s="413"/>
      <c r="G22" s="413"/>
      <c r="H22" s="413"/>
      <c r="I22" s="413"/>
      <c r="J22" s="413"/>
    </row>
    <row r="23" spans="1:10" ht="26.25" customHeight="1" x14ac:dyDescent="0.2">
      <c r="A23" s="413"/>
      <c r="B23" s="413"/>
      <c r="C23" s="413"/>
      <c r="D23" s="413"/>
      <c r="E23" s="413"/>
      <c r="F23" s="413"/>
      <c r="G23" s="413"/>
      <c r="H23" s="413"/>
      <c r="I23" s="413"/>
      <c r="J23" s="413"/>
    </row>
    <row r="24" spans="1:10" ht="26.25" customHeight="1" x14ac:dyDescent="0.2">
      <c r="A24" s="413"/>
      <c r="B24" s="413"/>
      <c r="C24" s="413"/>
      <c r="D24" s="413"/>
      <c r="E24" s="413"/>
      <c r="F24" s="413"/>
      <c r="G24" s="413"/>
      <c r="H24" s="413"/>
      <c r="I24" s="413"/>
      <c r="J24" s="413"/>
    </row>
    <row r="25" spans="1:10" ht="26.25" customHeight="1" x14ac:dyDescent="0.2">
      <c r="A25" s="413"/>
      <c r="B25" s="413"/>
      <c r="C25" s="413"/>
      <c r="D25" s="413"/>
      <c r="E25" s="413"/>
      <c r="F25" s="413"/>
      <c r="G25" s="413"/>
      <c r="H25" s="413"/>
      <c r="I25" s="413"/>
      <c r="J25" s="413"/>
    </row>
    <row r="26" spans="1:10" ht="26.25" customHeight="1" x14ac:dyDescent="0.2">
      <c r="A26" s="413"/>
      <c r="B26" s="413"/>
      <c r="C26" s="413"/>
      <c r="D26" s="413"/>
      <c r="E26" s="413"/>
      <c r="F26" s="413"/>
      <c r="G26" s="413"/>
      <c r="H26" s="413"/>
      <c r="I26" s="413"/>
      <c r="J26" s="413"/>
    </row>
    <row r="27" spans="1:10" ht="26.25" customHeight="1" x14ac:dyDescent="0.2">
      <c r="A27" s="414"/>
      <c r="B27" s="414"/>
      <c r="C27" s="414"/>
      <c r="D27" s="414"/>
      <c r="E27" s="414"/>
      <c r="F27" s="414"/>
      <c r="G27" s="414"/>
      <c r="H27" s="414"/>
      <c r="I27" s="414"/>
      <c r="J27" s="414"/>
    </row>
  </sheetData>
  <mergeCells count="18">
    <mergeCell ref="H1:J1"/>
    <mergeCell ref="G3:H3"/>
    <mergeCell ref="G4:H4"/>
    <mergeCell ref="A8:J8"/>
    <mergeCell ref="B13:B14"/>
    <mergeCell ref="C13:G13"/>
    <mergeCell ref="C14:G14"/>
    <mergeCell ref="H14:H15"/>
    <mergeCell ref="I14:I15"/>
    <mergeCell ref="C19:D19"/>
    <mergeCell ref="A21:E27"/>
    <mergeCell ref="F21:J27"/>
    <mergeCell ref="G5:I5"/>
    <mergeCell ref="C15:G15"/>
    <mergeCell ref="B16:I16"/>
    <mergeCell ref="B17:D17"/>
    <mergeCell ref="E17:I17"/>
    <mergeCell ref="C18:D18"/>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zoomScale="70" zoomScaleNormal="100" zoomScaleSheetLayoutView="70" workbookViewId="0">
      <selection activeCell="T21" sqref="T21"/>
    </sheetView>
  </sheetViews>
  <sheetFormatPr defaultColWidth="9" defaultRowHeight="23.25" customHeight="1" x14ac:dyDescent="0.2"/>
  <cols>
    <col min="1" max="1" width="5.44140625" style="139" customWidth="1"/>
    <col min="2" max="2" width="12.44140625" style="139" customWidth="1"/>
    <col min="3" max="5" width="9" style="139"/>
    <col min="6" max="6" width="9.44140625" style="139" customWidth="1"/>
    <col min="7" max="8" width="9" style="139"/>
    <col min="9" max="9" width="9" style="139" customWidth="1"/>
    <col min="10" max="16384" width="9" style="139"/>
  </cols>
  <sheetData>
    <row r="1" spans="1:15" ht="23.25" customHeight="1" thickTop="1" thickBot="1" x14ac:dyDescent="0.25">
      <c r="H1" s="242" t="s">
        <v>250</v>
      </c>
      <c r="I1" s="243"/>
      <c r="J1" s="244"/>
    </row>
    <row r="2" spans="1:15" ht="41.25" customHeight="1" thickTop="1" thickBot="1" x14ac:dyDescent="0.25">
      <c r="A2" s="152" t="s">
        <v>156</v>
      </c>
    </row>
    <row r="3" spans="1:15" ht="23.25" customHeight="1" thickTop="1" thickBot="1" x14ac:dyDescent="0.25">
      <c r="G3" s="415" t="str">
        <f>参加者名簿!F5&amp;""</f>
        <v/>
      </c>
      <c r="H3" s="448"/>
      <c r="I3" s="135" t="s">
        <v>2</v>
      </c>
      <c r="K3" s="136"/>
      <c r="L3" s="136"/>
    </row>
    <row r="4" spans="1:15" ht="15.6" thickTop="1" thickBot="1" x14ac:dyDescent="0.25">
      <c r="G4" s="428" t="s">
        <v>5</v>
      </c>
      <c r="H4" s="428"/>
      <c r="K4" s="138"/>
      <c r="L4" s="136"/>
      <c r="M4" s="140"/>
      <c r="N4" s="140"/>
      <c r="O4" s="140"/>
    </row>
    <row r="5" spans="1:15" ht="23.25" customHeight="1" thickTop="1" thickBot="1" x14ac:dyDescent="0.25">
      <c r="F5" s="137" t="s">
        <v>3</v>
      </c>
      <c r="G5" s="415"/>
      <c r="H5" s="416"/>
      <c r="I5" s="416"/>
      <c r="J5" s="141" t="s">
        <v>159</v>
      </c>
    </row>
    <row r="6" spans="1:15" ht="23.25" customHeight="1" thickTop="1" x14ac:dyDescent="0.2">
      <c r="G6" s="142"/>
      <c r="H6" s="143"/>
      <c r="I6" s="143"/>
      <c r="J6" s="144"/>
    </row>
    <row r="7" spans="1:15" ht="23.25" customHeight="1" x14ac:dyDescent="0.2">
      <c r="G7" s="142"/>
      <c r="H7" s="143"/>
      <c r="I7" s="143"/>
      <c r="J7" s="144"/>
    </row>
    <row r="8" spans="1:15" ht="39" customHeight="1" x14ac:dyDescent="0.2">
      <c r="A8" s="429" t="s">
        <v>160</v>
      </c>
      <c r="B8" s="429"/>
      <c r="C8" s="429"/>
      <c r="D8" s="429"/>
      <c r="E8" s="429"/>
      <c r="F8" s="429"/>
      <c r="G8" s="429"/>
      <c r="H8" s="429"/>
      <c r="I8" s="429"/>
      <c r="J8" s="429"/>
    </row>
    <row r="9" spans="1:15" ht="23.25" customHeight="1" x14ac:dyDescent="0.2">
      <c r="B9" s="136" t="s">
        <v>251</v>
      </c>
    </row>
    <row r="10" spans="1:15" ht="23.25" customHeight="1" x14ac:dyDescent="0.2">
      <c r="B10" s="136" t="s">
        <v>161</v>
      </c>
    </row>
    <row r="13" spans="1:15" ht="36.6" thickBot="1" x14ac:dyDescent="0.25">
      <c r="B13" s="430" t="s">
        <v>162</v>
      </c>
      <c r="C13" s="432" t="s">
        <v>8</v>
      </c>
      <c r="D13" s="432"/>
      <c r="E13" s="432"/>
      <c r="F13" s="432"/>
      <c r="G13" s="432"/>
      <c r="H13" s="145" t="s">
        <v>9</v>
      </c>
      <c r="I13" s="145" t="s">
        <v>257</v>
      </c>
    </row>
    <row r="14" spans="1:15" ht="39.75" customHeight="1" thickTop="1" thickBot="1" x14ac:dyDescent="0.25">
      <c r="B14" s="431"/>
      <c r="C14" s="440"/>
      <c r="D14" s="441"/>
      <c r="E14" s="441"/>
      <c r="F14" s="441"/>
      <c r="G14" s="442"/>
      <c r="H14" s="443"/>
      <c r="I14" s="438"/>
    </row>
    <row r="15" spans="1:15" ht="23.25" customHeight="1" thickTop="1" thickBot="1" x14ac:dyDescent="0.25">
      <c r="B15" s="151" t="s">
        <v>165</v>
      </c>
      <c r="C15" s="445"/>
      <c r="D15" s="446"/>
      <c r="E15" s="446"/>
      <c r="F15" s="446"/>
      <c r="G15" s="447"/>
      <c r="H15" s="444"/>
      <c r="I15" s="439"/>
    </row>
    <row r="16" spans="1:15" ht="13.8" thickTop="1" x14ac:dyDescent="0.2">
      <c r="B16" s="420" t="s">
        <v>10</v>
      </c>
      <c r="C16" s="420"/>
      <c r="D16" s="420"/>
      <c r="E16" s="420"/>
      <c r="F16" s="420"/>
      <c r="G16" s="420"/>
      <c r="H16" s="420"/>
      <c r="I16" s="420"/>
    </row>
    <row r="17" spans="1:10" ht="13.8" thickBot="1" x14ac:dyDescent="0.25">
      <c r="B17" s="421" t="s">
        <v>13</v>
      </c>
      <c r="C17" s="422"/>
      <c r="D17" s="423"/>
      <c r="E17" s="421" t="s">
        <v>14</v>
      </c>
      <c r="F17" s="422"/>
      <c r="G17" s="422"/>
      <c r="H17" s="422"/>
      <c r="I17" s="423"/>
    </row>
    <row r="18" spans="1:10" ht="23.25" customHeight="1" thickTop="1" x14ac:dyDescent="0.2">
      <c r="B18" s="190"/>
      <c r="C18" s="424" t="s">
        <v>167</v>
      </c>
      <c r="D18" s="425"/>
      <c r="E18" s="188"/>
      <c r="F18" s="183" t="s">
        <v>168</v>
      </c>
      <c r="G18" s="186"/>
      <c r="H18" s="146" t="s">
        <v>169</v>
      </c>
      <c r="I18" s="147"/>
    </row>
    <row r="19" spans="1:10" ht="23.25" customHeight="1" thickBot="1" x14ac:dyDescent="0.25">
      <c r="B19" s="191"/>
      <c r="C19" s="410" t="s">
        <v>170</v>
      </c>
      <c r="D19" s="411"/>
      <c r="E19" s="189"/>
      <c r="F19" s="185" t="s">
        <v>171</v>
      </c>
      <c r="G19" s="187"/>
      <c r="H19" s="148" t="s">
        <v>172</v>
      </c>
      <c r="I19" s="149"/>
    </row>
    <row r="20" spans="1:10" ht="48" customHeight="1" thickTop="1" x14ac:dyDescent="0.2">
      <c r="J20" s="138"/>
    </row>
    <row r="21" spans="1:10" ht="26.25" customHeight="1" x14ac:dyDescent="0.2">
      <c r="A21" s="412" t="s">
        <v>173</v>
      </c>
      <c r="B21" s="412"/>
      <c r="C21" s="412"/>
      <c r="D21" s="412"/>
      <c r="E21" s="412"/>
      <c r="F21" s="412" t="s">
        <v>175</v>
      </c>
      <c r="G21" s="412"/>
      <c r="H21" s="412"/>
      <c r="I21" s="412"/>
      <c r="J21" s="412"/>
    </row>
    <row r="22" spans="1:10" ht="26.25" customHeight="1" x14ac:dyDescent="0.2">
      <c r="A22" s="413"/>
      <c r="B22" s="413"/>
      <c r="C22" s="413"/>
      <c r="D22" s="413"/>
      <c r="E22" s="413"/>
      <c r="F22" s="413"/>
      <c r="G22" s="413"/>
      <c r="H22" s="413"/>
      <c r="I22" s="413"/>
      <c r="J22" s="413"/>
    </row>
    <row r="23" spans="1:10" ht="26.25" customHeight="1" x14ac:dyDescent="0.2">
      <c r="A23" s="413"/>
      <c r="B23" s="413"/>
      <c r="C23" s="413"/>
      <c r="D23" s="413"/>
      <c r="E23" s="413"/>
      <c r="F23" s="413"/>
      <c r="G23" s="413"/>
      <c r="H23" s="413"/>
      <c r="I23" s="413"/>
      <c r="J23" s="413"/>
    </row>
    <row r="24" spans="1:10" ht="26.25" customHeight="1" x14ac:dyDescent="0.2">
      <c r="A24" s="413"/>
      <c r="B24" s="413"/>
      <c r="C24" s="413"/>
      <c r="D24" s="413"/>
      <c r="E24" s="413"/>
      <c r="F24" s="413"/>
      <c r="G24" s="413"/>
      <c r="H24" s="413"/>
      <c r="I24" s="413"/>
      <c r="J24" s="413"/>
    </row>
    <row r="25" spans="1:10" ht="26.25" customHeight="1" x14ac:dyDescent="0.2">
      <c r="A25" s="413"/>
      <c r="B25" s="413"/>
      <c r="C25" s="413"/>
      <c r="D25" s="413"/>
      <c r="E25" s="413"/>
      <c r="F25" s="413"/>
      <c r="G25" s="413"/>
      <c r="H25" s="413"/>
      <c r="I25" s="413"/>
      <c r="J25" s="413"/>
    </row>
    <row r="26" spans="1:10" ht="26.25" customHeight="1" x14ac:dyDescent="0.2">
      <c r="A26" s="413"/>
      <c r="B26" s="413"/>
      <c r="C26" s="413"/>
      <c r="D26" s="413"/>
      <c r="E26" s="413"/>
      <c r="F26" s="413"/>
      <c r="G26" s="413"/>
      <c r="H26" s="413"/>
      <c r="I26" s="413"/>
      <c r="J26" s="413"/>
    </row>
    <row r="27" spans="1:10" ht="26.25" customHeight="1" x14ac:dyDescent="0.2">
      <c r="A27" s="414"/>
      <c r="B27" s="414"/>
      <c r="C27" s="414"/>
      <c r="D27" s="414"/>
      <c r="E27" s="414"/>
      <c r="F27" s="414"/>
      <c r="G27" s="414"/>
      <c r="H27" s="414"/>
      <c r="I27" s="414"/>
      <c r="J27" s="414"/>
    </row>
  </sheetData>
  <sheetProtection selectLockedCells="1"/>
  <mergeCells count="18">
    <mergeCell ref="G5:I5"/>
    <mergeCell ref="H1:J1"/>
    <mergeCell ref="G4:H4"/>
    <mergeCell ref="G3:H3"/>
    <mergeCell ref="A8:J8"/>
    <mergeCell ref="B13:B14"/>
    <mergeCell ref="C13:G13"/>
    <mergeCell ref="C14:G14"/>
    <mergeCell ref="H14:H15"/>
    <mergeCell ref="I14:I15"/>
    <mergeCell ref="C15:G15"/>
    <mergeCell ref="B16:I16"/>
    <mergeCell ref="A21:E27"/>
    <mergeCell ref="F21:J27"/>
    <mergeCell ref="B17:D17"/>
    <mergeCell ref="E17:I17"/>
    <mergeCell ref="C18:D18"/>
    <mergeCell ref="C19:D19"/>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F86"/>
  <sheetViews>
    <sheetView tabSelected="1" view="pageBreakPreview" zoomScaleNormal="100" zoomScaleSheetLayoutView="100" workbookViewId="0">
      <selection activeCell="M16" sqref="M16:N16"/>
    </sheetView>
  </sheetViews>
  <sheetFormatPr defaultColWidth="9" defaultRowHeight="16.2" x14ac:dyDescent="0.2"/>
  <cols>
    <col min="1" max="1" width="8.44140625" style="5" customWidth="1"/>
    <col min="2" max="2" width="3.77734375" style="13" bestFit="1" customWidth="1"/>
    <col min="3" max="3" width="6.109375" style="13" customWidth="1"/>
    <col min="4" max="4" width="3.77734375" style="13" customWidth="1"/>
    <col min="5" max="5" width="13.44140625" style="5" customWidth="1"/>
    <col min="6" max="6" width="10.44140625" style="5" customWidth="1"/>
    <col min="7" max="8" width="2.44140625" style="6" customWidth="1"/>
    <col min="9" max="9" width="1.44140625" style="6" customWidth="1"/>
    <col min="10" max="10" width="2.44140625" style="6" customWidth="1"/>
    <col min="11" max="11" width="1.44140625" style="6" customWidth="1"/>
    <col min="12" max="12" width="2.44140625" style="6" customWidth="1"/>
    <col min="13" max="14" width="3.109375" style="6" customWidth="1"/>
    <col min="15" max="15" width="4" style="5" customWidth="1"/>
    <col min="16" max="16" width="5.77734375" style="5" customWidth="1"/>
    <col min="17" max="17" width="3.109375" style="5" customWidth="1"/>
    <col min="18" max="18" width="8.77734375" style="5" customWidth="1"/>
    <col min="19" max="19" width="9.44140625" style="5" customWidth="1"/>
    <col min="20" max="20" width="3.109375" style="5" customWidth="1"/>
    <col min="21" max="21" width="6.44140625" style="5" customWidth="1"/>
    <col min="22" max="22" width="3.109375" style="5" customWidth="1"/>
    <col min="23" max="23" width="6.44140625" style="5" customWidth="1"/>
    <col min="24" max="24" width="14" style="5" customWidth="1"/>
    <col min="25" max="25" width="64.109375" style="127" customWidth="1"/>
    <col min="26" max="26" width="7" style="5" bestFit="1" customWidth="1"/>
    <col min="27" max="27" width="9" style="5" bestFit="1" customWidth="1"/>
    <col min="28" max="28" width="7.109375" style="5" bestFit="1" customWidth="1"/>
    <col min="29" max="29" width="9" style="5" bestFit="1" customWidth="1"/>
    <col min="30" max="30" width="7.109375" style="5" bestFit="1" customWidth="1"/>
    <col min="31" max="31" width="6.109375" style="5" bestFit="1" customWidth="1"/>
    <col min="32" max="32" width="9" style="127"/>
    <col min="33" max="16384" width="9" style="5"/>
  </cols>
  <sheetData>
    <row r="1" spans="1:32" s="1" customFormat="1" ht="30" customHeight="1" x14ac:dyDescent="0.2">
      <c r="A1" s="236" t="str">
        <f>IF(COUNTIF(Y16:Y40,"")+COUNTIF(AF16:AF40,"")=50,"日本スポーツマスターズ２０２５　　空手道競技　参加申込書",1)</f>
        <v>日本スポーツマスターズ２０２５　　空手道競技　参加申込書</v>
      </c>
      <c r="B1" s="236"/>
      <c r="C1" s="236"/>
      <c r="D1" s="236"/>
      <c r="E1" s="236"/>
      <c r="F1" s="236"/>
      <c r="G1" s="236"/>
      <c r="H1" s="236"/>
      <c r="I1" s="236"/>
      <c r="J1" s="236"/>
      <c r="K1" s="236"/>
      <c r="L1" s="236"/>
      <c r="M1" s="236"/>
      <c r="N1" s="236"/>
      <c r="O1" s="236"/>
      <c r="P1" s="236"/>
      <c r="Q1" s="236"/>
      <c r="R1" s="236"/>
      <c r="S1" s="236"/>
      <c r="T1" s="236"/>
      <c r="U1" s="236"/>
      <c r="V1" s="236"/>
      <c r="W1" s="236"/>
      <c r="X1" s="236"/>
      <c r="Y1" s="126"/>
      <c r="AF1" s="127"/>
    </row>
    <row r="2" spans="1:32" s="1" customFormat="1" ht="11.25" customHeight="1" thickBot="1" x14ac:dyDescent="0.25">
      <c r="B2" s="14"/>
      <c r="C2" s="19"/>
      <c r="D2" s="19"/>
      <c r="E2" s="2"/>
      <c r="F2" s="2"/>
      <c r="G2" s="6"/>
      <c r="H2" s="6"/>
      <c r="I2" s="6"/>
      <c r="J2" s="6"/>
      <c r="K2" s="6"/>
      <c r="L2" s="6"/>
      <c r="M2" s="6"/>
      <c r="N2" s="6"/>
      <c r="Y2" s="126"/>
      <c r="AF2" s="127"/>
    </row>
    <row r="3" spans="1:32" s="1" customFormat="1" ht="21" customHeight="1" thickTop="1" thickBot="1" x14ac:dyDescent="0.25">
      <c r="B3" s="14"/>
      <c r="C3" s="19"/>
      <c r="D3" s="19"/>
      <c r="E3" s="2"/>
      <c r="F3" s="2"/>
      <c r="G3" s="6"/>
      <c r="H3" s="6"/>
      <c r="I3" s="6"/>
      <c r="J3" s="6"/>
      <c r="K3" s="6"/>
      <c r="L3" s="6"/>
      <c r="M3" s="6"/>
      <c r="N3" s="6"/>
      <c r="P3" s="128" t="s">
        <v>246</v>
      </c>
      <c r="Q3" s="242"/>
      <c r="R3" s="244"/>
      <c r="S3" s="1" t="s">
        <v>0</v>
      </c>
      <c r="T3" s="242"/>
      <c r="U3" s="243"/>
      <c r="V3" s="244"/>
      <c r="W3" s="65" t="s">
        <v>1</v>
      </c>
      <c r="X3" s="65"/>
      <c r="Y3" s="126"/>
      <c r="AF3" s="127"/>
    </row>
    <row r="4" spans="1:32" s="1" customFormat="1" ht="21" customHeight="1" thickTop="1" thickBot="1" x14ac:dyDescent="0.25">
      <c r="A4" s="8" t="s">
        <v>247</v>
      </c>
      <c r="B4" s="14"/>
      <c r="C4" s="14"/>
      <c r="D4" s="7"/>
      <c r="E4" s="8"/>
      <c r="F4" s="8"/>
      <c r="G4" s="8"/>
      <c r="H4" s="8"/>
      <c r="I4" s="8"/>
      <c r="J4" s="8"/>
      <c r="K4" s="8"/>
      <c r="L4" s="8"/>
      <c r="M4" s="8"/>
      <c r="N4" s="8"/>
      <c r="Y4" s="126"/>
      <c r="AF4" s="127"/>
    </row>
    <row r="5" spans="1:32" s="1" customFormat="1" ht="21" customHeight="1" thickTop="1" thickBot="1" x14ac:dyDescent="0.25">
      <c r="B5" s="14"/>
      <c r="C5" s="19"/>
      <c r="D5" s="19"/>
      <c r="E5" s="2"/>
      <c r="F5" s="502"/>
      <c r="G5" s="503"/>
      <c r="H5" s="503"/>
      <c r="I5" s="503"/>
      <c r="J5" s="503"/>
      <c r="K5" s="503"/>
      <c r="L5" s="245" t="s">
        <v>2</v>
      </c>
      <c r="M5" s="246"/>
      <c r="N5" s="246"/>
      <c r="O5" s="246"/>
      <c r="P5" s="129" t="s">
        <v>3</v>
      </c>
      <c r="Q5" s="242"/>
      <c r="R5" s="243"/>
      <c r="S5" s="243"/>
      <c r="T5" s="243"/>
      <c r="U5" s="244"/>
      <c r="V5" s="172"/>
      <c r="W5" s="65" t="s">
        <v>4</v>
      </c>
      <c r="X5" s="65"/>
      <c r="Y5" s="126"/>
      <c r="AF5" s="127"/>
    </row>
    <row r="6" spans="1:32" s="1" customFormat="1" ht="21" customHeight="1" thickTop="1" x14ac:dyDescent="0.2">
      <c r="B6" s="14"/>
      <c r="C6" s="19"/>
      <c r="D6" s="19"/>
      <c r="E6" s="2"/>
      <c r="F6" s="504" t="s">
        <v>5</v>
      </c>
      <c r="G6" s="504"/>
      <c r="H6" s="504"/>
      <c r="I6" s="504"/>
      <c r="J6" s="504"/>
      <c r="K6" s="504"/>
      <c r="L6" s="125"/>
      <c r="M6" s="6"/>
      <c r="N6" s="6"/>
      <c r="P6" s="10"/>
      <c r="Q6" s="10"/>
      <c r="R6" s="10"/>
      <c r="S6" s="10"/>
      <c r="T6" s="10"/>
      <c r="U6" s="10"/>
      <c r="V6" s="10"/>
      <c r="W6" s="10"/>
      <c r="X6" s="10"/>
      <c r="Y6" s="126"/>
      <c r="AF6" s="127"/>
    </row>
    <row r="7" spans="1:32" s="1" customFormat="1" ht="24" customHeight="1" x14ac:dyDescent="0.2">
      <c r="A7" s="9" t="s">
        <v>248</v>
      </c>
      <c r="B7" s="9"/>
      <c r="C7" s="7"/>
      <c r="D7" s="7"/>
      <c r="E7" s="9"/>
      <c r="F7" s="9"/>
      <c r="G7" s="9"/>
      <c r="H7" s="9"/>
      <c r="I7" s="9"/>
      <c r="J7" s="9"/>
      <c r="K7" s="9"/>
      <c r="L7" s="9"/>
      <c r="M7" s="9"/>
      <c r="N7" s="9"/>
      <c r="O7" s="9"/>
      <c r="P7" s="9"/>
      <c r="Q7" s="9"/>
      <c r="R7" s="9"/>
      <c r="S7" s="9"/>
      <c r="T7" s="290" t="s">
        <v>176</v>
      </c>
      <c r="U7" s="291"/>
      <c r="V7" s="291"/>
      <c r="W7" s="292"/>
      <c r="X7" s="221"/>
      <c r="Y7" s="126"/>
      <c r="AF7" s="127"/>
    </row>
    <row r="8" spans="1:32" s="1" customFormat="1" ht="9.75" customHeight="1" x14ac:dyDescent="0.2">
      <c r="B8" s="14"/>
      <c r="C8" s="19"/>
      <c r="D8" s="19"/>
      <c r="E8" s="2"/>
      <c r="F8" s="2"/>
      <c r="G8" s="6"/>
      <c r="H8" s="6"/>
      <c r="I8" s="6"/>
      <c r="J8" s="6"/>
      <c r="K8" s="6"/>
      <c r="L8" s="6"/>
      <c r="M8" s="6"/>
      <c r="N8" s="6"/>
      <c r="T8" s="293"/>
      <c r="U8" s="294"/>
      <c r="V8" s="294"/>
      <c r="W8" s="295"/>
      <c r="X8" s="221"/>
      <c r="Y8" s="126"/>
      <c r="AF8" s="127"/>
    </row>
    <row r="9" spans="1:32" ht="15.75" customHeight="1" thickBot="1" x14ac:dyDescent="0.25">
      <c r="A9" s="374" t="s">
        <v>7</v>
      </c>
      <c r="B9" s="508"/>
      <c r="C9" s="388" t="s">
        <v>8</v>
      </c>
      <c r="D9" s="492"/>
      <c r="E9" s="355"/>
      <c r="F9" s="518" t="s">
        <v>9</v>
      </c>
      <c r="G9" s="282" t="s">
        <v>10</v>
      </c>
      <c r="H9" s="283"/>
      <c r="I9" s="283"/>
      <c r="J9" s="283"/>
      <c r="K9" s="283"/>
      <c r="L9" s="283"/>
      <c r="M9" s="283"/>
      <c r="N9" s="283"/>
      <c r="O9" s="283"/>
      <c r="P9" s="283"/>
      <c r="Q9" s="283"/>
      <c r="R9" s="284"/>
      <c r="S9" s="277" t="s">
        <v>11</v>
      </c>
      <c r="T9" s="293"/>
      <c r="U9" s="294"/>
      <c r="V9" s="294"/>
      <c r="W9" s="295"/>
      <c r="X9" s="221"/>
    </row>
    <row r="10" spans="1:32" ht="15.75" customHeight="1" thickTop="1" thickBot="1" x14ac:dyDescent="0.25">
      <c r="A10" s="376"/>
      <c r="B10" s="377"/>
      <c r="C10" s="510"/>
      <c r="D10" s="511"/>
      <c r="E10" s="512"/>
      <c r="F10" s="519"/>
      <c r="G10" s="68" t="s">
        <v>13</v>
      </c>
      <c r="H10" s="15"/>
      <c r="I10" s="15"/>
      <c r="J10" s="15"/>
      <c r="K10" s="15"/>
      <c r="L10" s="15"/>
      <c r="M10" s="68"/>
      <c r="N10" s="455" t="s">
        <v>14</v>
      </c>
      <c r="O10" s="455"/>
      <c r="P10" s="455"/>
      <c r="Q10" s="455"/>
      <c r="R10" s="456"/>
      <c r="S10" s="278"/>
      <c r="T10" s="196"/>
      <c r="U10" s="173" t="s">
        <v>15</v>
      </c>
      <c r="V10" s="198"/>
      <c r="W10" s="175" t="s">
        <v>16</v>
      </c>
      <c r="X10" s="222"/>
    </row>
    <row r="11" spans="1:32" ht="20.25" customHeight="1" thickTop="1" thickBot="1" x14ac:dyDescent="0.25">
      <c r="A11" s="217" t="s">
        <v>17</v>
      </c>
      <c r="B11" s="218"/>
      <c r="C11" s="513"/>
      <c r="D11" s="514"/>
      <c r="E11" s="515"/>
      <c r="F11" s="505"/>
      <c r="G11" s="285"/>
      <c r="H11" s="286"/>
      <c r="I11" s="250" t="s">
        <v>20</v>
      </c>
      <c r="J11" s="250"/>
      <c r="K11" s="250"/>
      <c r="L11" s="251"/>
      <c r="M11" s="194"/>
      <c r="N11" s="72" t="s">
        <v>168</v>
      </c>
      <c r="O11" s="73"/>
      <c r="P11" s="71"/>
      <c r="Q11" s="194"/>
      <c r="R11" s="71" t="s">
        <v>169</v>
      </c>
      <c r="S11" s="280"/>
      <c r="T11" s="197"/>
      <c r="U11" s="174" t="s">
        <v>23</v>
      </c>
      <c r="V11" s="176"/>
      <c r="W11" s="177"/>
      <c r="X11" s="222"/>
      <c r="Z11" s="5" t="s">
        <v>24</v>
      </c>
    </row>
    <row r="12" spans="1:32" ht="17.25" customHeight="1" thickTop="1" thickBot="1" x14ac:dyDescent="0.25">
      <c r="A12" s="170" t="s">
        <v>25</v>
      </c>
      <c r="B12" s="193"/>
      <c r="C12" s="67" t="s">
        <v>26</v>
      </c>
      <c r="D12" s="524" t="str">
        <f>PHONETIC(C10)</f>
        <v/>
      </c>
      <c r="E12" s="525"/>
      <c r="F12" s="506"/>
      <c r="G12" s="390"/>
      <c r="H12" s="391"/>
      <c r="I12" s="248" t="s">
        <v>27</v>
      </c>
      <c r="J12" s="248"/>
      <c r="K12" s="248"/>
      <c r="L12" s="249"/>
      <c r="M12" s="195"/>
      <c r="N12" s="75" t="s">
        <v>171</v>
      </c>
      <c r="O12" s="76"/>
      <c r="P12" s="74"/>
      <c r="Q12" s="195"/>
      <c r="R12" s="74" t="s">
        <v>172</v>
      </c>
      <c r="S12" s="281"/>
      <c r="T12" s="266" t="s">
        <v>30</v>
      </c>
      <c r="U12" s="267"/>
      <c r="V12" s="471"/>
      <c r="W12" s="472"/>
      <c r="X12" s="227"/>
      <c r="Z12" s="5" t="s">
        <v>31</v>
      </c>
    </row>
    <row r="13" spans="1:32" ht="28.5" customHeight="1" thickTop="1" thickBot="1" x14ac:dyDescent="0.25">
      <c r="A13" s="392" t="s">
        <v>32</v>
      </c>
      <c r="B13" s="526"/>
      <c r="C13" s="527"/>
      <c r="D13" s="526"/>
      <c r="E13" s="526"/>
      <c r="F13" s="526"/>
      <c r="G13" s="526"/>
      <c r="H13" s="526"/>
      <c r="I13" s="526"/>
      <c r="J13" s="526"/>
      <c r="K13" s="526"/>
      <c r="L13" s="526"/>
      <c r="M13" s="526"/>
      <c r="N13" s="526"/>
      <c r="O13" s="526"/>
      <c r="P13" s="526"/>
      <c r="Q13" s="526"/>
      <c r="R13" s="526"/>
      <c r="S13" s="526"/>
    </row>
    <row r="14" spans="1:32" ht="15.75" customHeight="1" x14ac:dyDescent="0.2">
      <c r="A14" s="486" t="s">
        <v>33</v>
      </c>
      <c r="B14" s="322" t="s">
        <v>34</v>
      </c>
      <c r="C14" s="488" t="s">
        <v>177</v>
      </c>
      <c r="D14" s="326" t="s">
        <v>36</v>
      </c>
      <c r="E14" s="388" t="s">
        <v>37</v>
      </c>
      <c r="F14" s="316" t="s">
        <v>26</v>
      </c>
      <c r="G14" s="520" t="s">
        <v>9</v>
      </c>
      <c r="H14" s="521"/>
      <c r="I14" s="521"/>
      <c r="J14" s="521"/>
      <c r="K14" s="521"/>
      <c r="L14" s="381"/>
      <c r="M14" s="310" t="s">
        <v>38</v>
      </c>
      <c r="N14" s="312"/>
      <c r="O14" s="275" t="s">
        <v>39</v>
      </c>
      <c r="P14" s="275" t="s">
        <v>40</v>
      </c>
      <c r="Q14" s="171" t="s">
        <v>41</v>
      </c>
      <c r="R14" s="192"/>
      <c r="S14" s="277" t="s">
        <v>11</v>
      </c>
      <c r="T14" s="259" t="s">
        <v>42</v>
      </c>
      <c r="U14" s="260"/>
      <c r="V14" s="259" t="s">
        <v>42</v>
      </c>
      <c r="W14" s="473"/>
      <c r="X14" s="234" t="s">
        <v>43</v>
      </c>
      <c r="Z14" s="30"/>
      <c r="AA14" s="31" t="s">
        <v>44</v>
      </c>
      <c r="AB14" s="31" t="s">
        <v>45</v>
      </c>
      <c r="AC14" s="31" t="s">
        <v>46</v>
      </c>
      <c r="AD14" s="32" t="s">
        <v>47</v>
      </c>
    </row>
    <row r="15" spans="1:32" ht="15.75" customHeight="1" thickBot="1" x14ac:dyDescent="0.25">
      <c r="A15" s="487"/>
      <c r="B15" s="323"/>
      <c r="C15" s="489"/>
      <c r="D15" s="509"/>
      <c r="E15" s="398"/>
      <c r="F15" s="317"/>
      <c r="G15" s="522"/>
      <c r="H15" s="523"/>
      <c r="I15" s="523"/>
      <c r="J15" s="523"/>
      <c r="K15" s="523"/>
      <c r="L15" s="519"/>
      <c r="M15" s="516"/>
      <c r="N15" s="517"/>
      <c r="O15" s="276"/>
      <c r="P15" s="507"/>
      <c r="Q15" s="475" t="s">
        <v>48</v>
      </c>
      <c r="R15" s="476"/>
      <c r="S15" s="278"/>
      <c r="T15" s="261" t="s">
        <v>49</v>
      </c>
      <c r="U15" s="262"/>
      <c r="V15" s="261" t="s">
        <v>50</v>
      </c>
      <c r="W15" s="474"/>
      <c r="X15" s="235"/>
      <c r="Z15" s="33" t="s">
        <v>51</v>
      </c>
      <c r="AA15" s="38" t="s">
        <v>52</v>
      </c>
      <c r="AB15" s="38" t="s">
        <v>52</v>
      </c>
      <c r="AC15" s="34">
        <v>1</v>
      </c>
      <c r="AD15" s="38">
        <v>1</v>
      </c>
    </row>
    <row r="16" spans="1:32" ht="30" customHeight="1" thickTop="1" x14ac:dyDescent="0.2">
      <c r="A16" s="43"/>
      <c r="B16" s="69">
        <v>1</v>
      </c>
      <c r="C16" s="108"/>
      <c r="D16" s="109" t="str">
        <f t="shared" ref="D16:D30" si="0">IF(H16="","",IF(C16="組手",VLOOKUP(M16,$Z$14:$AD$86,2,FALSE),VLOOKUP(M16,$Z$14:$AD$86,3,FALSE)))</f>
        <v/>
      </c>
      <c r="E16" s="110"/>
      <c r="F16" s="56" t="str">
        <f>PHONETIC(E16)</f>
        <v/>
      </c>
      <c r="G16" s="593">
        <v>19</v>
      </c>
      <c r="H16" s="594"/>
      <c r="I16" s="595" t="s">
        <v>178</v>
      </c>
      <c r="J16" s="596"/>
      <c r="K16" s="595" t="s">
        <v>178</v>
      </c>
      <c r="L16" s="597"/>
      <c r="M16" s="494" t="str">
        <f>CONCATENATE(IF(H16="","　　",IF(J16&lt;4,MID($A$4,FIND("ズ",$A$4)+1,4)-G16*100-H16,IF(AND(J16=4,L16=1),MID($A$4,FIND("ズ",$A$4)+1,4)-G16*100-H16,MID($A$4,FIND("ズ",$A$4)+1,4)-G16*100-H16-1)))," 歳")</f>
        <v>　　 歳</v>
      </c>
      <c r="N16" s="495"/>
      <c r="O16" s="220" t="s">
        <v>18</v>
      </c>
      <c r="P16" s="120"/>
      <c r="Q16" s="449" t="s">
        <v>78</v>
      </c>
      <c r="R16" s="450"/>
      <c r="S16" s="160"/>
      <c r="T16" s="469"/>
      <c r="U16" s="470"/>
      <c r="V16" s="463"/>
      <c r="W16" s="464"/>
      <c r="X16" s="228"/>
      <c r="Y16" s="127" t="str">
        <f t="shared" ref="Y16:Y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Z16" s="33" t="s">
        <v>57</v>
      </c>
      <c r="AA16" s="38" t="s">
        <v>52</v>
      </c>
      <c r="AB16" s="38" t="s">
        <v>52</v>
      </c>
      <c r="AC16" s="34">
        <v>1</v>
      </c>
      <c r="AD16" s="38">
        <v>1</v>
      </c>
      <c r="AE16" s="5" t="str">
        <f t="shared" ref="AE16:AE31" si="2">IF(C16="","",CONCATENATE(C16,D16))</f>
        <v/>
      </c>
      <c r="AF16" s="127" t="str">
        <f t="shared" ref="AF16:AF30" si="3">IF(C16="","",IF(C16="組手",IF(COUNTIF($AE$16:$AE$30,AE16)&gt;3,"出場数エラー",""),IF(C16="形",IF(COUNTIF($AE$16:$AE$30,AE16)&gt;2,"出場数エラー",""))))</f>
        <v/>
      </c>
    </row>
    <row r="17" spans="1:32" ht="30" customHeight="1" x14ac:dyDescent="0.2">
      <c r="A17" s="43"/>
      <c r="B17" s="69">
        <v>2</v>
      </c>
      <c r="C17" s="111"/>
      <c r="D17" s="61" t="str">
        <f t="shared" si="0"/>
        <v/>
      </c>
      <c r="E17" s="55"/>
      <c r="F17" s="56" t="str">
        <f>PHONETIC(E17)</f>
        <v/>
      </c>
      <c r="G17" s="598">
        <v>19</v>
      </c>
      <c r="H17" s="599"/>
      <c r="I17" s="600" t="s">
        <v>178</v>
      </c>
      <c r="J17" s="601"/>
      <c r="K17" s="600" t="s">
        <v>178</v>
      </c>
      <c r="L17" s="602"/>
      <c r="M17" s="459" t="str">
        <f t="shared" ref="M17:M40" si="4">CONCATENATE(IF(H17="","　　",IF(J17&lt;4,MID($A$4,FIND("ズ",$A$4)+1,4)-G17*100-H17,IF(AND(J17=4,L17=1),MID($A$4,FIND("ズ",$A$4)+1,4)-G17*100-H17,MID($A$4,FIND("ズ",$A$4)+1,4)-G17*100-H17-1)))," 歳")</f>
        <v>　　 歳</v>
      </c>
      <c r="N17" s="460"/>
      <c r="O17" s="118" t="s">
        <v>18</v>
      </c>
      <c r="P17" s="121"/>
      <c r="Q17" s="449" t="s">
        <v>78</v>
      </c>
      <c r="R17" s="450"/>
      <c r="S17" s="161"/>
      <c r="T17" s="451"/>
      <c r="U17" s="452"/>
      <c r="V17" s="453"/>
      <c r="W17" s="454"/>
      <c r="X17" s="226"/>
      <c r="Y17" s="127" t="str">
        <f t="shared" si="1"/>
        <v/>
      </c>
      <c r="Z17" s="33" t="s">
        <v>61</v>
      </c>
      <c r="AA17" s="38" t="s">
        <v>52</v>
      </c>
      <c r="AB17" s="38" t="s">
        <v>52</v>
      </c>
      <c r="AC17" s="34">
        <v>1</v>
      </c>
      <c r="AD17" s="38">
        <v>1</v>
      </c>
      <c r="AE17" s="5" t="str">
        <f t="shared" si="2"/>
        <v/>
      </c>
      <c r="AF17" s="127" t="str">
        <f t="shared" si="3"/>
        <v/>
      </c>
    </row>
    <row r="18" spans="1:32" ht="30" customHeight="1" x14ac:dyDescent="0.2">
      <c r="A18" s="43"/>
      <c r="B18" s="69">
        <v>3</v>
      </c>
      <c r="C18" s="111"/>
      <c r="D18" s="61" t="str">
        <f t="shared" si="0"/>
        <v/>
      </c>
      <c r="E18" s="55"/>
      <c r="F18" s="56" t="str">
        <f>PHONETIC(E18)</f>
        <v/>
      </c>
      <c r="G18" s="598">
        <v>19</v>
      </c>
      <c r="H18" s="599"/>
      <c r="I18" s="600" t="s">
        <v>178</v>
      </c>
      <c r="J18" s="601"/>
      <c r="K18" s="600" t="s">
        <v>178</v>
      </c>
      <c r="L18" s="602"/>
      <c r="M18" s="459" t="str">
        <f t="shared" si="4"/>
        <v>　　 歳</v>
      </c>
      <c r="N18" s="460"/>
      <c r="O18" s="118" t="s">
        <v>18</v>
      </c>
      <c r="P18" s="121"/>
      <c r="Q18" s="449" t="s">
        <v>78</v>
      </c>
      <c r="R18" s="450"/>
      <c r="S18" s="161"/>
      <c r="T18" s="451"/>
      <c r="U18" s="452"/>
      <c r="V18" s="453"/>
      <c r="W18" s="454"/>
      <c r="X18" s="226"/>
      <c r="Y18" s="127" t="str">
        <f t="shared" si="1"/>
        <v/>
      </c>
      <c r="Z18" s="33" t="s">
        <v>64</v>
      </c>
      <c r="AA18" s="38" t="s">
        <v>52</v>
      </c>
      <c r="AB18" s="38" t="s">
        <v>52</v>
      </c>
      <c r="AC18" s="34">
        <v>1</v>
      </c>
      <c r="AD18" s="38">
        <v>1</v>
      </c>
      <c r="AE18" s="5" t="str">
        <f t="shared" si="2"/>
        <v/>
      </c>
      <c r="AF18" s="127" t="str">
        <f t="shared" si="3"/>
        <v/>
      </c>
    </row>
    <row r="19" spans="1:32" ht="30" customHeight="1" x14ac:dyDescent="0.2">
      <c r="A19" s="43"/>
      <c r="B19" s="69">
        <v>4</v>
      </c>
      <c r="C19" s="111"/>
      <c r="D19" s="61" t="str">
        <f t="shared" si="0"/>
        <v/>
      </c>
      <c r="E19" s="55"/>
      <c r="F19" s="56" t="str">
        <f>PHONETIC(E19)</f>
        <v/>
      </c>
      <c r="G19" s="598">
        <v>19</v>
      </c>
      <c r="H19" s="599"/>
      <c r="I19" s="600" t="s">
        <v>178</v>
      </c>
      <c r="J19" s="601"/>
      <c r="K19" s="600" t="s">
        <v>178</v>
      </c>
      <c r="L19" s="602"/>
      <c r="M19" s="459" t="str">
        <f t="shared" si="4"/>
        <v>　　 歳</v>
      </c>
      <c r="N19" s="460"/>
      <c r="O19" s="118" t="s">
        <v>18</v>
      </c>
      <c r="P19" s="121"/>
      <c r="Q19" s="449" t="s">
        <v>78</v>
      </c>
      <c r="R19" s="450"/>
      <c r="S19" s="161"/>
      <c r="T19" s="451"/>
      <c r="U19" s="452"/>
      <c r="V19" s="453"/>
      <c r="W19" s="454"/>
      <c r="X19" s="226"/>
      <c r="Y19" s="127"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Z19" s="33" t="s">
        <v>67</v>
      </c>
      <c r="AA19" s="38" t="s">
        <v>52</v>
      </c>
      <c r="AB19" s="38" t="s">
        <v>52</v>
      </c>
      <c r="AC19" s="34">
        <v>1</v>
      </c>
      <c r="AD19" s="38">
        <v>1</v>
      </c>
      <c r="AE19" s="5" t="str">
        <f t="shared" si="2"/>
        <v/>
      </c>
      <c r="AF19" s="127" t="str">
        <f t="shared" si="3"/>
        <v/>
      </c>
    </row>
    <row r="20" spans="1:32" ht="30" customHeight="1" x14ac:dyDescent="0.2">
      <c r="A20" s="43"/>
      <c r="B20" s="69">
        <v>5</v>
      </c>
      <c r="C20" s="111"/>
      <c r="D20" s="61" t="str">
        <f t="shared" si="0"/>
        <v/>
      </c>
      <c r="E20" s="55"/>
      <c r="F20" s="56" t="str">
        <f t="shared" ref="F20:F40" si="5">PHONETIC(E20)</f>
        <v/>
      </c>
      <c r="G20" s="598">
        <v>19</v>
      </c>
      <c r="H20" s="599"/>
      <c r="I20" s="600" t="s">
        <v>178</v>
      </c>
      <c r="J20" s="601"/>
      <c r="K20" s="600" t="s">
        <v>178</v>
      </c>
      <c r="L20" s="602"/>
      <c r="M20" s="459" t="str">
        <f t="shared" si="4"/>
        <v>　　 歳</v>
      </c>
      <c r="N20" s="460"/>
      <c r="O20" s="118" t="s">
        <v>18</v>
      </c>
      <c r="P20" s="121"/>
      <c r="Q20" s="449" t="s">
        <v>78</v>
      </c>
      <c r="R20" s="450"/>
      <c r="S20" s="161"/>
      <c r="T20" s="451"/>
      <c r="U20" s="452"/>
      <c r="V20" s="453"/>
      <c r="W20" s="454"/>
      <c r="X20" s="226"/>
      <c r="Y20" s="127" t="str">
        <f t="shared" si="1"/>
        <v/>
      </c>
      <c r="Z20" s="33" t="s">
        <v>70</v>
      </c>
      <c r="AA20" s="34">
        <v>1</v>
      </c>
      <c r="AB20" s="34">
        <v>1</v>
      </c>
      <c r="AC20" s="34">
        <v>2</v>
      </c>
      <c r="AD20" s="35">
        <v>1</v>
      </c>
      <c r="AE20" s="5" t="str">
        <f t="shared" si="2"/>
        <v/>
      </c>
      <c r="AF20" s="127" t="str">
        <f t="shared" si="3"/>
        <v/>
      </c>
    </row>
    <row r="21" spans="1:32" ht="30" customHeight="1" x14ac:dyDescent="0.2">
      <c r="A21" s="43"/>
      <c r="B21" s="69">
        <v>6</v>
      </c>
      <c r="C21" s="111"/>
      <c r="D21" s="61" t="str">
        <f t="shared" si="0"/>
        <v/>
      </c>
      <c r="E21" s="55"/>
      <c r="F21" s="56" t="str">
        <f t="shared" si="5"/>
        <v/>
      </c>
      <c r="G21" s="598">
        <v>19</v>
      </c>
      <c r="H21" s="599"/>
      <c r="I21" s="600" t="s">
        <v>178</v>
      </c>
      <c r="J21" s="601"/>
      <c r="K21" s="600" t="s">
        <v>178</v>
      </c>
      <c r="L21" s="602"/>
      <c r="M21" s="459" t="str">
        <f t="shared" si="4"/>
        <v>　　 歳</v>
      </c>
      <c r="N21" s="460"/>
      <c r="O21" s="118" t="s">
        <v>18</v>
      </c>
      <c r="P21" s="121"/>
      <c r="Q21" s="449" t="s">
        <v>78</v>
      </c>
      <c r="R21" s="450"/>
      <c r="S21" s="161"/>
      <c r="T21" s="451"/>
      <c r="U21" s="452"/>
      <c r="V21" s="453"/>
      <c r="W21" s="454"/>
      <c r="X21" s="226"/>
      <c r="Y21" s="127" t="str">
        <f t="shared" si="1"/>
        <v/>
      </c>
      <c r="Z21" s="33" t="s">
        <v>73</v>
      </c>
      <c r="AA21" s="34">
        <v>1</v>
      </c>
      <c r="AB21" s="34">
        <v>1</v>
      </c>
      <c r="AC21" s="34">
        <v>2</v>
      </c>
      <c r="AD21" s="35">
        <v>1</v>
      </c>
      <c r="AE21" s="5" t="str">
        <f t="shared" si="2"/>
        <v/>
      </c>
      <c r="AF21" s="127" t="str">
        <f t="shared" si="3"/>
        <v/>
      </c>
    </row>
    <row r="22" spans="1:32" ht="30" customHeight="1" x14ac:dyDescent="0.2">
      <c r="A22" s="43"/>
      <c r="B22" s="69">
        <v>7</v>
      </c>
      <c r="C22" s="111"/>
      <c r="D22" s="61" t="str">
        <f t="shared" si="0"/>
        <v/>
      </c>
      <c r="E22" s="55"/>
      <c r="F22" s="56" t="str">
        <f t="shared" si="5"/>
        <v/>
      </c>
      <c r="G22" s="598">
        <v>19</v>
      </c>
      <c r="H22" s="599"/>
      <c r="I22" s="600" t="s">
        <v>178</v>
      </c>
      <c r="J22" s="601"/>
      <c r="K22" s="600" t="s">
        <v>178</v>
      </c>
      <c r="L22" s="602"/>
      <c r="M22" s="459" t="str">
        <f t="shared" si="4"/>
        <v>　　 歳</v>
      </c>
      <c r="N22" s="460"/>
      <c r="O22" s="118" t="s">
        <v>18</v>
      </c>
      <c r="P22" s="121"/>
      <c r="Q22" s="449" t="s">
        <v>78</v>
      </c>
      <c r="R22" s="450"/>
      <c r="S22" s="161"/>
      <c r="T22" s="451"/>
      <c r="U22" s="452"/>
      <c r="V22" s="453"/>
      <c r="W22" s="454"/>
      <c r="X22" s="226"/>
      <c r="Y22" s="127" t="str">
        <f t="shared" si="1"/>
        <v/>
      </c>
      <c r="Z22" s="33" t="s">
        <v>74</v>
      </c>
      <c r="AA22" s="34">
        <v>1</v>
      </c>
      <c r="AB22" s="34">
        <v>1</v>
      </c>
      <c r="AC22" s="34">
        <v>2</v>
      </c>
      <c r="AD22" s="35">
        <v>1</v>
      </c>
      <c r="AE22" s="5" t="str">
        <f t="shared" si="2"/>
        <v/>
      </c>
      <c r="AF22" s="127" t="str">
        <f t="shared" si="3"/>
        <v/>
      </c>
    </row>
    <row r="23" spans="1:32" ht="30" customHeight="1" x14ac:dyDescent="0.2">
      <c r="A23" s="43"/>
      <c r="B23" s="69">
        <v>8</v>
      </c>
      <c r="C23" s="111"/>
      <c r="D23" s="61" t="str">
        <f t="shared" si="0"/>
        <v/>
      </c>
      <c r="E23" s="55"/>
      <c r="F23" s="56" t="str">
        <f t="shared" si="5"/>
        <v/>
      </c>
      <c r="G23" s="598">
        <v>19</v>
      </c>
      <c r="H23" s="599"/>
      <c r="I23" s="600" t="s">
        <v>178</v>
      </c>
      <c r="J23" s="601"/>
      <c r="K23" s="600" t="s">
        <v>178</v>
      </c>
      <c r="L23" s="602"/>
      <c r="M23" s="459" t="str">
        <f t="shared" si="4"/>
        <v>　　 歳</v>
      </c>
      <c r="N23" s="460"/>
      <c r="O23" s="118" t="s">
        <v>18</v>
      </c>
      <c r="P23" s="121"/>
      <c r="Q23" s="449" t="s">
        <v>78</v>
      </c>
      <c r="R23" s="450"/>
      <c r="S23" s="161"/>
      <c r="T23" s="451"/>
      <c r="U23" s="452"/>
      <c r="V23" s="453"/>
      <c r="W23" s="454"/>
      <c r="X23" s="226"/>
      <c r="Y23" s="127" t="str">
        <f t="shared" si="1"/>
        <v/>
      </c>
      <c r="Z23" s="33" t="s">
        <v>75</v>
      </c>
      <c r="AA23" s="34">
        <v>1</v>
      </c>
      <c r="AB23" s="34">
        <v>1</v>
      </c>
      <c r="AC23" s="34">
        <v>2</v>
      </c>
      <c r="AD23" s="35">
        <v>1</v>
      </c>
      <c r="AE23" s="5" t="str">
        <f t="shared" si="2"/>
        <v/>
      </c>
      <c r="AF23" s="127" t="str">
        <f t="shared" si="3"/>
        <v/>
      </c>
    </row>
    <row r="24" spans="1:32" ht="30" customHeight="1" x14ac:dyDescent="0.2">
      <c r="A24" s="43"/>
      <c r="B24" s="69">
        <v>9</v>
      </c>
      <c r="C24" s="111"/>
      <c r="D24" s="61" t="str">
        <f t="shared" si="0"/>
        <v/>
      </c>
      <c r="E24" s="55"/>
      <c r="F24" s="56" t="str">
        <f t="shared" si="5"/>
        <v/>
      </c>
      <c r="G24" s="598">
        <v>19</v>
      </c>
      <c r="H24" s="599"/>
      <c r="I24" s="600" t="s">
        <v>178</v>
      </c>
      <c r="J24" s="601"/>
      <c r="K24" s="600" t="s">
        <v>178</v>
      </c>
      <c r="L24" s="602"/>
      <c r="M24" s="459" t="str">
        <f t="shared" si="4"/>
        <v>　　 歳</v>
      </c>
      <c r="N24" s="460"/>
      <c r="O24" s="118" t="s">
        <v>18</v>
      </c>
      <c r="P24" s="121"/>
      <c r="Q24" s="449" t="s">
        <v>78</v>
      </c>
      <c r="R24" s="450"/>
      <c r="S24" s="161"/>
      <c r="T24" s="451"/>
      <c r="U24" s="452"/>
      <c r="V24" s="453"/>
      <c r="W24" s="454"/>
      <c r="X24" s="226"/>
      <c r="Y24" s="127" t="str">
        <f t="shared" si="1"/>
        <v/>
      </c>
      <c r="Z24" s="33" t="s">
        <v>76</v>
      </c>
      <c r="AA24" s="34">
        <v>1</v>
      </c>
      <c r="AB24" s="34">
        <v>1</v>
      </c>
      <c r="AC24" s="34">
        <v>2</v>
      </c>
      <c r="AD24" s="35">
        <v>1</v>
      </c>
      <c r="AE24" s="5" t="str">
        <f t="shared" si="2"/>
        <v/>
      </c>
      <c r="AF24" s="127" t="str">
        <f t="shared" si="3"/>
        <v/>
      </c>
    </row>
    <row r="25" spans="1:32" ht="30" customHeight="1" x14ac:dyDescent="0.2">
      <c r="A25" s="43"/>
      <c r="B25" s="69">
        <v>10</v>
      </c>
      <c r="C25" s="111"/>
      <c r="D25" s="61" t="str">
        <f t="shared" si="0"/>
        <v/>
      </c>
      <c r="E25" s="55"/>
      <c r="F25" s="56" t="str">
        <f t="shared" si="5"/>
        <v/>
      </c>
      <c r="G25" s="598">
        <v>19</v>
      </c>
      <c r="H25" s="599"/>
      <c r="I25" s="600" t="s">
        <v>178</v>
      </c>
      <c r="J25" s="601"/>
      <c r="K25" s="600" t="s">
        <v>178</v>
      </c>
      <c r="L25" s="602"/>
      <c r="M25" s="459" t="str">
        <f t="shared" si="4"/>
        <v>　　 歳</v>
      </c>
      <c r="N25" s="460"/>
      <c r="O25" s="118" t="s">
        <v>18</v>
      </c>
      <c r="P25" s="121"/>
      <c r="Q25" s="449" t="s">
        <v>78</v>
      </c>
      <c r="R25" s="450"/>
      <c r="S25" s="161"/>
      <c r="T25" s="451"/>
      <c r="U25" s="452"/>
      <c r="V25" s="453"/>
      <c r="W25" s="454"/>
      <c r="X25" s="226"/>
      <c r="Y25" s="127" t="str">
        <f t="shared" si="1"/>
        <v/>
      </c>
      <c r="Z25" s="33" t="s">
        <v>77</v>
      </c>
      <c r="AA25" s="34">
        <v>2</v>
      </c>
      <c r="AB25" s="34">
        <v>1</v>
      </c>
      <c r="AC25" s="34">
        <v>3</v>
      </c>
      <c r="AD25" s="35">
        <v>2</v>
      </c>
      <c r="AE25" s="5" t="str">
        <f t="shared" si="2"/>
        <v/>
      </c>
      <c r="AF25" s="127" t="str">
        <f t="shared" si="3"/>
        <v/>
      </c>
    </row>
    <row r="26" spans="1:32" ht="30" customHeight="1" x14ac:dyDescent="0.2">
      <c r="A26" s="43"/>
      <c r="B26" s="69">
        <v>11</v>
      </c>
      <c r="C26" s="111"/>
      <c r="D26" s="61" t="str">
        <f t="shared" si="0"/>
        <v/>
      </c>
      <c r="E26" s="55"/>
      <c r="F26" s="56" t="str">
        <f t="shared" si="5"/>
        <v/>
      </c>
      <c r="G26" s="598">
        <v>19</v>
      </c>
      <c r="H26" s="599"/>
      <c r="I26" s="600" t="s">
        <v>178</v>
      </c>
      <c r="J26" s="601"/>
      <c r="K26" s="600" t="s">
        <v>178</v>
      </c>
      <c r="L26" s="602"/>
      <c r="M26" s="459" t="str">
        <f t="shared" si="4"/>
        <v>　　 歳</v>
      </c>
      <c r="N26" s="460"/>
      <c r="O26" s="118" t="s">
        <v>18</v>
      </c>
      <c r="P26" s="121"/>
      <c r="Q26" s="449" t="s">
        <v>78</v>
      </c>
      <c r="R26" s="450"/>
      <c r="S26" s="161"/>
      <c r="T26" s="451"/>
      <c r="U26" s="452"/>
      <c r="V26" s="453"/>
      <c r="W26" s="454"/>
      <c r="X26" s="226"/>
      <c r="Y26" s="127" t="str">
        <f t="shared" si="1"/>
        <v/>
      </c>
      <c r="Z26" s="33" t="s">
        <v>79</v>
      </c>
      <c r="AA26" s="34">
        <v>2</v>
      </c>
      <c r="AB26" s="34">
        <v>1</v>
      </c>
      <c r="AC26" s="34">
        <v>3</v>
      </c>
      <c r="AD26" s="35">
        <v>2</v>
      </c>
      <c r="AE26" s="5" t="str">
        <f t="shared" si="2"/>
        <v/>
      </c>
      <c r="AF26" s="127" t="str">
        <f t="shared" si="3"/>
        <v/>
      </c>
    </row>
    <row r="27" spans="1:32" ht="30" customHeight="1" x14ac:dyDescent="0.2">
      <c r="A27" s="43"/>
      <c r="B27" s="69">
        <v>12</v>
      </c>
      <c r="C27" s="111"/>
      <c r="D27" s="61" t="str">
        <f t="shared" si="0"/>
        <v/>
      </c>
      <c r="E27" s="55"/>
      <c r="F27" s="56"/>
      <c r="G27" s="598">
        <v>19</v>
      </c>
      <c r="H27" s="599"/>
      <c r="I27" s="600" t="s">
        <v>178</v>
      </c>
      <c r="J27" s="601"/>
      <c r="K27" s="600" t="s">
        <v>178</v>
      </c>
      <c r="L27" s="602"/>
      <c r="M27" s="459" t="str">
        <f t="shared" si="4"/>
        <v>　　 歳</v>
      </c>
      <c r="N27" s="460"/>
      <c r="O27" s="118" t="s">
        <v>18</v>
      </c>
      <c r="P27" s="121"/>
      <c r="Q27" s="449" t="s">
        <v>78</v>
      </c>
      <c r="R27" s="450"/>
      <c r="S27" s="161"/>
      <c r="T27" s="451"/>
      <c r="U27" s="452"/>
      <c r="V27" s="453"/>
      <c r="W27" s="454"/>
      <c r="X27" s="226"/>
      <c r="Y27" s="127" t="str">
        <f t="shared" si="1"/>
        <v/>
      </c>
      <c r="Z27" s="33" t="s">
        <v>80</v>
      </c>
      <c r="AA27" s="34">
        <v>2</v>
      </c>
      <c r="AB27" s="34">
        <v>1</v>
      </c>
      <c r="AC27" s="34">
        <v>3</v>
      </c>
      <c r="AD27" s="35">
        <v>2</v>
      </c>
      <c r="AE27" s="5" t="str">
        <f t="shared" si="2"/>
        <v/>
      </c>
      <c r="AF27" s="127" t="str">
        <f t="shared" si="3"/>
        <v/>
      </c>
    </row>
    <row r="28" spans="1:32" ht="30" customHeight="1" x14ac:dyDescent="0.2">
      <c r="A28" s="43"/>
      <c r="B28" s="69">
        <v>13</v>
      </c>
      <c r="C28" s="111"/>
      <c r="D28" s="61" t="str">
        <f t="shared" si="0"/>
        <v/>
      </c>
      <c r="E28" s="55"/>
      <c r="F28" s="56" t="str">
        <f t="shared" si="5"/>
        <v/>
      </c>
      <c r="G28" s="598">
        <v>19</v>
      </c>
      <c r="H28" s="599"/>
      <c r="I28" s="600" t="s">
        <v>178</v>
      </c>
      <c r="J28" s="601"/>
      <c r="K28" s="600" t="s">
        <v>178</v>
      </c>
      <c r="L28" s="602"/>
      <c r="M28" s="459" t="str">
        <f t="shared" si="4"/>
        <v>　　 歳</v>
      </c>
      <c r="N28" s="460"/>
      <c r="O28" s="118" t="s">
        <v>18</v>
      </c>
      <c r="P28" s="121"/>
      <c r="Q28" s="449" t="s">
        <v>78</v>
      </c>
      <c r="R28" s="450"/>
      <c r="S28" s="161"/>
      <c r="T28" s="451"/>
      <c r="U28" s="452"/>
      <c r="V28" s="453"/>
      <c r="W28" s="454"/>
      <c r="X28" s="226"/>
      <c r="Y28" s="127" t="str">
        <f t="shared" si="1"/>
        <v/>
      </c>
      <c r="Z28" s="33" t="s">
        <v>81</v>
      </c>
      <c r="AA28" s="34">
        <v>2</v>
      </c>
      <c r="AB28" s="34">
        <v>1</v>
      </c>
      <c r="AC28" s="34">
        <v>3</v>
      </c>
      <c r="AD28" s="35">
        <v>2</v>
      </c>
      <c r="AE28" s="5" t="str">
        <f t="shared" si="2"/>
        <v/>
      </c>
      <c r="AF28" s="127" t="str">
        <f t="shared" si="3"/>
        <v/>
      </c>
    </row>
    <row r="29" spans="1:32" ht="30" customHeight="1" x14ac:dyDescent="0.2">
      <c r="A29" s="43"/>
      <c r="B29" s="69">
        <v>14</v>
      </c>
      <c r="C29" s="111"/>
      <c r="D29" s="61" t="str">
        <f t="shared" si="0"/>
        <v/>
      </c>
      <c r="E29" s="55"/>
      <c r="F29" s="56" t="str">
        <f t="shared" si="5"/>
        <v/>
      </c>
      <c r="G29" s="598">
        <v>19</v>
      </c>
      <c r="H29" s="599"/>
      <c r="I29" s="600" t="s">
        <v>178</v>
      </c>
      <c r="J29" s="601"/>
      <c r="K29" s="600" t="s">
        <v>178</v>
      </c>
      <c r="L29" s="602"/>
      <c r="M29" s="459" t="str">
        <f t="shared" si="4"/>
        <v>　　 歳</v>
      </c>
      <c r="N29" s="460"/>
      <c r="O29" s="118" t="s">
        <v>18</v>
      </c>
      <c r="P29" s="121"/>
      <c r="Q29" s="449" t="s">
        <v>78</v>
      </c>
      <c r="R29" s="450"/>
      <c r="S29" s="161"/>
      <c r="T29" s="451"/>
      <c r="U29" s="452"/>
      <c r="V29" s="453"/>
      <c r="W29" s="454"/>
      <c r="X29" s="226"/>
      <c r="Y29" s="127" t="str">
        <f t="shared" si="1"/>
        <v/>
      </c>
      <c r="Z29" s="33" t="s">
        <v>82</v>
      </c>
      <c r="AA29" s="34">
        <v>2</v>
      </c>
      <c r="AB29" s="34">
        <v>1</v>
      </c>
      <c r="AC29" s="34">
        <v>3</v>
      </c>
      <c r="AD29" s="35">
        <v>2</v>
      </c>
      <c r="AE29" s="5" t="str">
        <f t="shared" si="2"/>
        <v/>
      </c>
      <c r="AF29" s="127" t="str">
        <f t="shared" si="3"/>
        <v/>
      </c>
    </row>
    <row r="30" spans="1:32" ht="30" customHeight="1" thickBot="1" x14ac:dyDescent="0.25">
      <c r="A30" s="44"/>
      <c r="B30" s="70">
        <v>15</v>
      </c>
      <c r="C30" s="112"/>
      <c r="D30" s="62" t="str">
        <f t="shared" si="0"/>
        <v/>
      </c>
      <c r="E30" s="57"/>
      <c r="F30" s="58" t="str">
        <f t="shared" si="5"/>
        <v/>
      </c>
      <c r="G30" s="603">
        <v>19</v>
      </c>
      <c r="H30" s="604"/>
      <c r="I30" s="605" t="s">
        <v>178</v>
      </c>
      <c r="J30" s="606"/>
      <c r="K30" s="605" t="s">
        <v>178</v>
      </c>
      <c r="L30" s="607"/>
      <c r="M30" s="490" t="str">
        <f t="shared" si="4"/>
        <v>　　 歳</v>
      </c>
      <c r="N30" s="491"/>
      <c r="O30" s="119" t="s">
        <v>18</v>
      </c>
      <c r="P30" s="122"/>
      <c r="Q30" s="481" t="s">
        <v>78</v>
      </c>
      <c r="R30" s="482"/>
      <c r="S30" s="162"/>
      <c r="T30" s="479"/>
      <c r="U30" s="480"/>
      <c r="V30" s="467"/>
      <c r="W30" s="468"/>
      <c r="X30" s="229"/>
      <c r="Y30" s="127" t="str">
        <f t="shared" si="1"/>
        <v/>
      </c>
      <c r="Z30" s="33" t="s">
        <v>83</v>
      </c>
      <c r="AA30" s="34">
        <v>3</v>
      </c>
      <c r="AB30" s="34">
        <v>2</v>
      </c>
      <c r="AC30" s="34">
        <v>4</v>
      </c>
      <c r="AD30" s="35">
        <v>2</v>
      </c>
      <c r="AE30" s="5" t="str">
        <f t="shared" si="2"/>
        <v/>
      </c>
      <c r="AF30" s="127" t="str">
        <f t="shared" si="3"/>
        <v/>
      </c>
    </row>
    <row r="31" spans="1:32" ht="30" customHeight="1" thickTop="1" x14ac:dyDescent="0.2">
      <c r="A31" s="45"/>
      <c r="B31" s="77">
        <v>1</v>
      </c>
      <c r="C31" s="113"/>
      <c r="D31" s="63" t="str">
        <f t="shared" ref="D31:D40" si="6">IF(H31="","",IF(C31="組手",VLOOKUP(M31,$Z$14:$AD$86,4,FALSE),VLOOKUP(M31,$Z$14:$AD$86,5,FALSE)))</f>
        <v/>
      </c>
      <c r="E31" s="59"/>
      <c r="F31" s="60" t="str">
        <f t="shared" si="5"/>
        <v/>
      </c>
      <c r="G31" s="608">
        <v>19</v>
      </c>
      <c r="H31" s="609"/>
      <c r="I31" s="610" t="s">
        <v>178</v>
      </c>
      <c r="J31" s="611"/>
      <c r="K31" s="610" t="s">
        <v>178</v>
      </c>
      <c r="L31" s="612"/>
      <c r="M31" s="318" t="str">
        <f t="shared" si="4"/>
        <v>　　 歳</v>
      </c>
      <c r="N31" s="319"/>
      <c r="O31" s="106" t="s">
        <v>86</v>
      </c>
      <c r="P31" s="123"/>
      <c r="Q31" s="457" t="s">
        <v>78</v>
      </c>
      <c r="R31" s="458"/>
      <c r="S31" s="163"/>
      <c r="T31" s="451"/>
      <c r="U31" s="452"/>
      <c r="V31" s="465"/>
      <c r="W31" s="466"/>
      <c r="X31" s="230"/>
      <c r="Y31" s="127" t="str">
        <f t="shared" si="1"/>
        <v/>
      </c>
      <c r="Z31" s="33" t="s">
        <v>87</v>
      </c>
      <c r="AA31" s="34">
        <v>3</v>
      </c>
      <c r="AB31" s="34">
        <v>2</v>
      </c>
      <c r="AC31" s="34">
        <v>4</v>
      </c>
      <c r="AD31" s="35">
        <v>2</v>
      </c>
      <c r="AE31" s="5" t="str">
        <f t="shared" si="2"/>
        <v/>
      </c>
      <c r="AF31" s="127" t="str">
        <f>IF(C31="","",IF(C31="組手",IF(COUNTIF($AE$31:$AE$40,AE31)&gt;2,"出場数エラー",""),IF(C31="形",IF(COUNTIF($AE$31:$AE$40,AE31)&gt;2,"出場数エラー",""))))</f>
        <v/>
      </c>
    </row>
    <row r="32" spans="1:32" ht="30" customHeight="1" x14ac:dyDescent="0.2">
      <c r="A32" s="214"/>
      <c r="B32" s="78">
        <v>2</v>
      </c>
      <c r="C32" s="111"/>
      <c r="D32" s="64" t="str">
        <f t="shared" si="6"/>
        <v/>
      </c>
      <c r="E32" s="55"/>
      <c r="F32" s="56" t="str">
        <f t="shared" si="5"/>
        <v/>
      </c>
      <c r="G32" s="613">
        <v>19</v>
      </c>
      <c r="H32" s="599"/>
      <c r="I32" s="614" t="s">
        <v>178</v>
      </c>
      <c r="J32" s="601"/>
      <c r="K32" s="614" t="s">
        <v>178</v>
      </c>
      <c r="L32" s="602"/>
      <c r="M32" s="255" t="str">
        <f>CONCATENATE(IF(H32="","　　",IF(J32&lt;4,MID($A$4,FIND("ズ",$A$4)+1,4)-G32*100-H32,IF(AND(J32=4,L32=1),MID($A$4,FIND("ズ",$A$4)+1,4)-G32*100-H32,MID($A$4,FIND("ズ",$A$4)+1,4)-G32*100-H32-1)))," 歳")</f>
        <v>　　 歳</v>
      </c>
      <c r="N32" s="256"/>
      <c r="O32" s="107" t="s">
        <v>86</v>
      </c>
      <c r="P32" s="121"/>
      <c r="Q32" s="449" t="s">
        <v>78</v>
      </c>
      <c r="R32" s="450"/>
      <c r="S32" s="161"/>
      <c r="T32" s="451"/>
      <c r="U32" s="452"/>
      <c r="V32" s="453"/>
      <c r="W32" s="454"/>
      <c r="X32" s="226"/>
      <c r="Y32" s="127" t="str">
        <f t="shared" si="1"/>
        <v/>
      </c>
      <c r="Z32" s="33" t="s">
        <v>88</v>
      </c>
      <c r="AA32" s="34">
        <v>3</v>
      </c>
      <c r="AB32" s="34">
        <v>2</v>
      </c>
      <c r="AC32" s="34">
        <v>4</v>
      </c>
      <c r="AD32" s="35">
        <v>2</v>
      </c>
      <c r="AE32" s="5" t="str">
        <f t="shared" ref="AE32:AE40" si="7">IF(C32="","",CONCATENATE(C32,D32))</f>
        <v/>
      </c>
      <c r="AF32" s="127" t="str">
        <f t="shared" ref="AF32:AF40" si="8">IF(C32="","",IF(C32="組手",IF(COUNTIF($AE$31:$AE$40,AE32)&gt;2,"出場数エラー",""),IF(C32="形",IF(COUNTIF($AE$31:$AE$40,AE32)&gt;2,"出場数エラー",""))))</f>
        <v/>
      </c>
    </row>
    <row r="33" spans="1:32" ht="30" customHeight="1" x14ac:dyDescent="0.2">
      <c r="A33" s="214"/>
      <c r="B33" s="78">
        <v>3</v>
      </c>
      <c r="C33" s="111"/>
      <c r="D33" s="64" t="str">
        <f t="shared" si="6"/>
        <v/>
      </c>
      <c r="E33" s="55"/>
      <c r="F33" s="56" t="str">
        <f t="shared" si="5"/>
        <v/>
      </c>
      <c r="G33" s="613">
        <v>19</v>
      </c>
      <c r="H33" s="599"/>
      <c r="I33" s="614" t="s">
        <v>178</v>
      </c>
      <c r="J33" s="601"/>
      <c r="K33" s="614" t="s">
        <v>178</v>
      </c>
      <c r="L33" s="602"/>
      <c r="M33" s="255" t="str">
        <f>CONCATENATE(IF(H33="","　　",IF(J33&lt;4,MID($A$4,FIND("ズ",$A$4)+1,4)-G33*100-H33,IF(AND(J33=4,L33=1),MID($A$4,FIND("ズ",$A$4)+1,4)-G33*100-H33,MID($A$4,FIND("ズ",$A$4)+1,4)-G33*100-H33-1)))," 歳")</f>
        <v>　　 歳</v>
      </c>
      <c r="N33" s="256"/>
      <c r="O33" s="107" t="s">
        <v>86</v>
      </c>
      <c r="P33" s="121"/>
      <c r="Q33" s="449" t="s">
        <v>78</v>
      </c>
      <c r="R33" s="450"/>
      <c r="S33" s="161"/>
      <c r="T33" s="451"/>
      <c r="U33" s="452"/>
      <c r="V33" s="453"/>
      <c r="W33" s="454"/>
      <c r="X33" s="226"/>
      <c r="Y33" s="127" t="str">
        <f t="shared" si="1"/>
        <v/>
      </c>
      <c r="Z33" s="33" t="s">
        <v>91</v>
      </c>
      <c r="AA33" s="34">
        <v>3</v>
      </c>
      <c r="AB33" s="34">
        <v>2</v>
      </c>
      <c r="AC33" s="34">
        <v>4</v>
      </c>
      <c r="AD33" s="35">
        <v>2</v>
      </c>
      <c r="AE33" s="5" t="str">
        <f t="shared" si="7"/>
        <v/>
      </c>
      <c r="AF33" s="127" t="str">
        <f t="shared" si="8"/>
        <v/>
      </c>
    </row>
    <row r="34" spans="1:32" ht="30" customHeight="1" x14ac:dyDescent="0.2">
      <c r="A34" s="214"/>
      <c r="B34" s="78">
        <v>4</v>
      </c>
      <c r="C34" s="111"/>
      <c r="D34" s="64" t="str">
        <f t="shared" si="6"/>
        <v/>
      </c>
      <c r="E34" s="55"/>
      <c r="F34" s="56" t="str">
        <f t="shared" si="5"/>
        <v/>
      </c>
      <c r="G34" s="613">
        <v>19</v>
      </c>
      <c r="H34" s="599"/>
      <c r="I34" s="614" t="s">
        <v>178</v>
      </c>
      <c r="J34" s="601"/>
      <c r="K34" s="614" t="s">
        <v>178</v>
      </c>
      <c r="L34" s="602"/>
      <c r="M34" s="255" t="str">
        <f>CONCATENATE(IF(H34="","　　",IF(J34&lt;4,MID($A$4,FIND("ズ",$A$4)+1,4)-G34*100-H34,IF(AND(J34=4,L34=1),MID($A$4,FIND("ズ",$A$4)+1,4)-G34*100-H34,MID($A$4,FIND("ズ",$A$4)+1,4)-G34*100-H34-1)))," 歳")</f>
        <v>　　 歳</v>
      </c>
      <c r="N34" s="256"/>
      <c r="O34" s="107" t="s">
        <v>86</v>
      </c>
      <c r="P34" s="121"/>
      <c r="Q34" s="449" t="s">
        <v>78</v>
      </c>
      <c r="R34" s="450"/>
      <c r="S34" s="161"/>
      <c r="T34" s="451"/>
      <c r="U34" s="452"/>
      <c r="V34" s="453"/>
      <c r="W34" s="454"/>
      <c r="X34" s="226"/>
      <c r="Y34" s="127" t="str">
        <f t="shared" si="1"/>
        <v/>
      </c>
      <c r="Z34" s="33" t="s">
        <v>92</v>
      </c>
      <c r="AA34" s="34">
        <v>3</v>
      </c>
      <c r="AB34" s="34">
        <v>2</v>
      </c>
      <c r="AC34" s="34">
        <v>4</v>
      </c>
      <c r="AD34" s="35">
        <v>2</v>
      </c>
      <c r="AE34" s="5" t="str">
        <f t="shared" si="7"/>
        <v/>
      </c>
      <c r="AF34" s="127" t="str">
        <f t="shared" si="8"/>
        <v/>
      </c>
    </row>
    <row r="35" spans="1:32" ht="30" customHeight="1" x14ac:dyDescent="0.2">
      <c r="A35" s="214"/>
      <c r="B35" s="78">
        <v>5</v>
      </c>
      <c r="C35" s="111"/>
      <c r="D35" s="64" t="str">
        <f t="shared" si="6"/>
        <v/>
      </c>
      <c r="E35" s="55"/>
      <c r="F35" s="56" t="str">
        <f t="shared" si="5"/>
        <v/>
      </c>
      <c r="G35" s="613">
        <v>19</v>
      </c>
      <c r="H35" s="599"/>
      <c r="I35" s="614" t="s">
        <v>178</v>
      </c>
      <c r="J35" s="601"/>
      <c r="K35" s="614" t="s">
        <v>178</v>
      </c>
      <c r="L35" s="602"/>
      <c r="M35" s="255" t="str">
        <f>CONCATENATE(IF(H35="","　　",IF(J35&lt;4,MID($A$4,FIND("ズ",$A$4)+1,4)-G35*100-H35,IF(AND(J35=4,L35=1),MID($A$4,FIND("ズ",$A$4)+1,4)-G35*100-H35,MID($A$4,FIND("ズ",$A$4)+1,4)-G35*100-H35-1)))," 歳")</f>
        <v>　　 歳</v>
      </c>
      <c r="N35" s="256"/>
      <c r="O35" s="107" t="s">
        <v>86</v>
      </c>
      <c r="P35" s="121"/>
      <c r="Q35" s="449" t="s">
        <v>78</v>
      </c>
      <c r="R35" s="450"/>
      <c r="S35" s="161"/>
      <c r="T35" s="451"/>
      <c r="U35" s="452"/>
      <c r="V35" s="453"/>
      <c r="W35" s="454"/>
      <c r="X35" s="226"/>
      <c r="Y35" s="127" t="str">
        <f t="shared" si="1"/>
        <v/>
      </c>
      <c r="Z35" s="33" t="s">
        <v>93</v>
      </c>
      <c r="AA35" s="34">
        <v>4</v>
      </c>
      <c r="AB35" s="34">
        <v>2</v>
      </c>
      <c r="AC35" s="34">
        <v>5</v>
      </c>
      <c r="AD35" s="35">
        <v>3</v>
      </c>
      <c r="AE35" s="5" t="str">
        <f t="shared" si="7"/>
        <v/>
      </c>
      <c r="AF35" s="127" t="str">
        <f t="shared" si="8"/>
        <v/>
      </c>
    </row>
    <row r="36" spans="1:32" ht="30" customHeight="1" x14ac:dyDescent="0.2">
      <c r="A36" s="214"/>
      <c r="B36" s="78">
        <v>6</v>
      </c>
      <c r="C36" s="111"/>
      <c r="D36" s="64" t="str">
        <f t="shared" si="6"/>
        <v/>
      </c>
      <c r="E36" s="55"/>
      <c r="F36" s="56" t="str">
        <f t="shared" si="5"/>
        <v/>
      </c>
      <c r="G36" s="613">
        <v>19</v>
      </c>
      <c r="H36" s="599"/>
      <c r="I36" s="614" t="s">
        <v>178</v>
      </c>
      <c r="J36" s="601"/>
      <c r="K36" s="614" t="s">
        <v>178</v>
      </c>
      <c r="L36" s="602"/>
      <c r="M36" s="255" t="str">
        <f>CONCATENATE(IF(H36="","　　",IF(J36&lt;4,MID($A$4,FIND("ズ",$A$4)+1,4)-G36*100-H36,IF(AND(J36=4,L36=1),MID($A$4,FIND("ズ",$A$4)+1,4)-G36*100-H36,MID($A$4,FIND("ズ",$A$4)+1,4)-G36*100-H36-1)))," 歳")</f>
        <v>　　 歳</v>
      </c>
      <c r="N36" s="256"/>
      <c r="O36" s="107" t="s">
        <v>86</v>
      </c>
      <c r="P36" s="121"/>
      <c r="Q36" s="449" t="s">
        <v>78</v>
      </c>
      <c r="R36" s="450"/>
      <c r="S36" s="161"/>
      <c r="T36" s="451"/>
      <c r="U36" s="452"/>
      <c r="V36" s="453"/>
      <c r="W36" s="454"/>
      <c r="X36" s="226"/>
      <c r="Y36" s="127" t="str">
        <f t="shared" si="1"/>
        <v/>
      </c>
      <c r="Z36" s="33" t="s">
        <v>94</v>
      </c>
      <c r="AA36" s="34">
        <v>4</v>
      </c>
      <c r="AB36" s="34">
        <v>2</v>
      </c>
      <c r="AC36" s="34">
        <v>5</v>
      </c>
      <c r="AD36" s="35">
        <v>3</v>
      </c>
      <c r="AE36" s="5" t="str">
        <f t="shared" si="7"/>
        <v/>
      </c>
      <c r="AF36" s="127" t="str">
        <f t="shared" si="8"/>
        <v/>
      </c>
    </row>
    <row r="37" spans="1:32" ht="30" customHeight="1" x14ac:dyDescent="0.2">
      <c r="A37" s="43"/>
      <c r="B37" s="78">
        <v>7</v>
      </c>
      <c r="C37" s="111"/>
      <c r="D37" s="64" t="str">
        <f t="shared" si="6"/>
        <v/>
      </c>
      <c r="E37" s="55"/>
      <c r="F37" s="56" t="str">
        <f t="shared" si="5"/>
        <v/>
      </c>
      <c r="G37" s="613">
        <v>19</v>
      </c>
      <c r="H37" s="599"/>
      <c r="I37" s="614" t="s">
        <v>178</v>
      </c>
      <c r="J37" s="601"/>
      <c r="K37" s="614" t="s">
        <v>178</v>
      </c>
      <c r="L37" s="602"/>
      <c r="M37" s="255" t="str">
        <f t="shared" si="4"/>
        <v>　　 歳</v>
      </c>
      <c r="N37" s="256"/>
      <c r="O37" s="107" t="s">
        <v>86</v>
      </c>
      <c r="P37" s="121"/>
      <c r="Q37" s="449" t="s">
        <v>78</v>
      </c>
      <c r="R37" s="450"/>
      <c r="S37" s="161"/>
      <c r="T37" s="451"/>
      <c r="U37" s="452"/>
      <c r="V37" s="453"/>
      <c r="W37" s="454"/>
      <c r="X37" s="226"/>
      <c r="Y37" s="127" t="str">
        <f t="shared" si="1"/>
        <v/>
      </c>
      <c r="Z37" s="33" t="s">
        <v>95</v>
      </c>
      <c r="AA37" s="34">
        <v>4</v>
      </c>
      <c r="AB37" s="34">
        <v>2</v>
      </c>
      <c r="AC37" s="34">
        <v>5</v>
      </c>
      <c r="AD37" s="35">
        <v>3</v>
      </c>
      <c r="AE37" s="5" t="str">
        <f t="shared" si="7"/>
        <v/>
      </c>
      <c r="AF37" s="127" t="str">
        <f t="shared" si="8"/>
        <v/>
      </c>
    </row>
    <row r="38" spans="1:32" ht="30" customHeight="1" x14ac:dyDescent="0.2">
      <c r="A38" s="43"/>
      <c r="B38" s="78">
        <v>8</v>
      </c>
      <c r="C38" s="111"/>
      <c r="D38" s="64" t="str">
        <f t="shared" si="6"/>
        <v/>
      </c>
      <c r="E38" s="55"/>
      <c r="F38" s="56" t="str">
        <f t="shared" si="5"/>
        <v/>
      </c>
      <c r="G38" s="613">
        <v>19</v>
      </c>
      <c r="H38" s="599"/>
      <c r="I38" s="614" t="s">
        <v>178</v>
      </c>
      <c r="J38" s="601"/>
      <c r="K38" s="614" t="s">
        <v>178</v>
      </c>
      <c r="L38" s="602"/>
      <c r="M38" s="255" t="str">
        <f t="shared" si="4"/>
        <v>　　 歳</v>
      </c>
      <c r="N38" s="256"/>
      <c r="O38" s="107" t="s">
        <v>86</v>
      </c>
      <c r="P38" s="121"/>
      <c r="Q38" s="449" t="s">
        <v>78</v>
      </c>
      <c r="R38" s="450"/>
      <c r="S38" s="161"/>
      <c r="T38" s="451"/>
      <c r="U38" s="452"/>
      <c r="V38" s="453"/>
      <c r="W38" s="454"/>
      <c r="X38" s="226"/>
      <c r="Y38" s="127"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Z38" s="33" t="s">
        <v>96</v>
      </c>
      <c r="AA38" s="34">
        <v>4</v>
      </c>
      <c r="AB38" s="34">
        <v>2</v>
      </c>
      <c r="AC38" s="34">
        <v>5</v>
      </c>
      <c r="AD38" s="35">
        <v>3</v>
      </c>
      <c r="AE38" s="5" t="str">
        <f t="shared" si="7"/>
        <v/>
      </c>
      <c r="AF38" s="127" t="str">
        <f t="shared" si="8"/>
        <v/>
      </c>
    </row>
    <row r="39" spans="1:32" ht="30" customHeight="1" x14ac:dyDescent="0.2">
      <c r="A39" s="43"/>
      <c r="B39" s="78">
        <v>9</v>
      </c>
      <c r="C39" s="111"/>
      <c r="D39" s="64" t="str">
        <f t="shared" si="6"/>
        <v/>
      </c>
      <c r="E39" s="55"/>
      <c r="F39" s="56" t="str">
        <f t="shared" si="5"/>
        <v/>
      </c>
      <c r="G39" s="613">
        <v>19</v>
      </c>
      <c r="H39" s="599"/>
      <c r="I39" s="614" t="s">
        <v>178</v>
      </c>
      <c r="J39" s="601"/>
      <c r="K39" s="614" t="s">
        <v>178</v>
      </c>
      <c r="L39" s="602"/>
      <c r="M39" s="255" t="str">
        <f t="shared" si="4"/>
        <v>　　 歳</v>
      </c>
      <c r="N39" s="256"/>
      <c r="O39" s="107" t="s">
        <v>86</v>
      </c>
      <c r="P39" s="121"/>
      <c r="Q39" s="449" t="s">
        <v>78</v>
      </c>
      <c r="R39" s="450"/>
      <c r="S39" s="161"/>
      <c r="T39" s="451"/>
      <c r="U39" s="452"/>
      <c r="V39" s="453"/>
      <c r="W39" s="454"/>
      <c r="X39" s="226"/>
      <c r="Y39" s="127" t="str">
        <f t="shared" si="1"/>
        <v/>
      </c>
      <c r="Z39" s="33" t="s">
        <v>97</v>
      </c>
      <c r="AA39" s="34">
        <v>4</v>
      </c>
      <c r="AB39" s="34">
        <v>2</v>
      </c>
      <c r="AC39" s="34">
        <v>5</v>
      </c>
      <c r="AD39" s="35">
        <v>3</v>
      </c>
      <c r="AE39" s="5" t="str">
        <f t="shared" si="7"/>
        <v/>
      </c>
      <c r="AF39" s="127" t="str">
        <f t="shared" si="8"/>
        <v/>
      </c>
    </row>
    <row r="40" spans="1:32" ht="30" customHeight="1" thickBot="1" x14ac:dyDescent="0.25">
      <c r="A40" s="43"/>
      <c r="B40" s="78">
        <v>10</v>
      </c>
      <c r="C40" s="114"/>
      <c r="D40" s="115" t="str">
        <f t="shared" si="6"/>
        <v/>
      </c>
      <c r="E40" s="116"/>
      <c r="F40" s="117" t="str">
        <f t="shared" si="5"/>
        <v/>
      </c>
      <c r="G40" s="615">
        <v>19</v>
      </c>
      <c r="H40" s="616"/>
      <c r="I40" s="617" t="s">
        <v>178</v>
      </c>
      <c r="J40" s="618"/>
      <c r="K40" s="617" t="s">
        <v>178</v>
      </c>
      <c r="L40" s="619"/>
      <c r="M40" s="396" t="str">
        <f t="shared" si="4"/>
        <v>　　 歳</v>
      </c>
      <c r="N40" s="397"/>
      <c r="O40" s="107" t="s">
        <v>86</v>
      </c>
      <c r="P40" s="124"/>
      <c r="Q40" s="483" t="s">
        <v>78</v>
      </c>
      <c r="R40" s="484"/>
      <c r="S40" s="164"/>
      <c r="T40" s="477"/>
      <c r="U40" s="478"/>
      <c r="V40" s="461"/>
      <c r="W40" s="462"/>
      <c r="X40" s="229"/>
      <c r="Y40" s="127" t="str">
        <f t="shared" si="1"/>
        <v/>
      </c>
      <c r="Z40" s="33" t="s">
        <v>98</v>
      </c>
      <c r="AA40" s="34">
        <v>5</v>
      </c>
      <c r="AB40" s="34">
        <v>3</v>
      </c>
      <c r="AC40" s="34">
        <v>5</v>
      </c>
      <c r="AD40" s="35">
        <v>3</v>
      </c>
      <c r="AE40" s="5" t="str">
        <f t="shared" si="7"/>
        <v/>
      </c>
      <c r="AF40" s="127" t="str">
        <f t="shared" si="8"/>
        <v/>
      </c>
    </row>
    <row r="41" spans="1:32" s="16" customFormat="1" ht="16.8" thickTop="1" x14ac:dyDescent="0.2">
      <c r="A41" s="383" t="s">
        <v>99</v>
      </c>
      <c r="B41" s="493" t="s">
        <v>100</v>
      </c>
      <c r="C41" s="385"/>
      <c r="D41" s="385"/>
      <c r="E41" s="385"/>
      <c r="F41" s="385"/>
      <c r="G41" s="385"/>
      <c r="H41" s="385"/>
      <c r="I41" s="385"/>
      <c r="J41" s="385"/>
      <c r="K41" s="385"/>
      <c r="L41" s="385"/>
      <c r="M41" s="385"/>
      <c r="N41" s="385"/>
      <c r="O41" s="493"/>
      <c r="P41" s="385"/>
      <c r="Q41" s="385"/>
      <c r="R41" s="385"/>
      <c r="S41" s="385"/>
      <c r="X41" s="231"/>
      <c r="Y41" s="127"/>
      <c r="Z41" s="33" t="s">
        <v>101</v>
      </c>
      <c r="AA41" s="34">
        <v>5</v>
      </c>
      <c r="AB41" s="34">
        <v>3</v>
      </c>
      <c r="AC41" s="34">
        <v>5</v>
      </c>
      <c r="AD41" s="35">
        <v>3</v>
      </c>
      <c r="AF41" s="127"/>
    </row>
    <row r="42" spans="1:32" s="16" customFormat="1" x14ac:dyDescent="0.2">
      <c r="A42" s="485"/>
      <c r="B42" s="385" t="s">
        <v>102</v>
      </c>
      <c r="C42" s="385"/>
      <c r="D42" s="385"/>
      <c r="E42" s="385"/>
      <c r="F42" s="385"/>
      <c r="G42" s="385"/>
      <c r="H42" s="385"/>
      <c r="I42" s="385"/>
      <c r="J42" s="385"/>
      <c r="K42" s="385"/>
      <c r="L42" s="385"/>
      <c r="M42" s="385"/>
      <c r="N42" s="385"/>
      <c r="O42" s="385"/>
      <c r="P42" s="385"/>
      <c r="Q42" s="385"/>
      <c r="R42" s="385"/>
      <c r="S42" s="385"/>
      <c r="Y42" s="127"/>
      <c r="Z42" s="33" t="s">
        <v>103</v>
      </c>
      <c r="AA42" s="34">
        <v>5</v>
      </c>
      <c r="AB42" s="34">
        <v>3</v>
      </c>
      <c r="AC42" s="34">
        <v>5</v>
      </c>
      <c r="AD42" s="35">
        <v>3</v>
      </c>
      <c r="AF42" s="127"/>
    </row>
    <row r="43" spans="1:32" s="16" customFormat="1" ht="14.25" customHeight="1" x14ac:dyDescent="0.2">
      <c r="A43" s="485"/>
      <c r="B43" s="385" t="s">
        <v>104</v>
      </c>
      <c r="C43" s="385"/>
      <c r="D43" s="385"/>
      <c r="E43" s="385"/>
      <c r="F43" s="385"/>
      <c r="G43" s="385"/>
      <c r="H43" s="385"/>
      <c r="I43" s="385"/>
      <c r="J43" s="385"/>
      <c r="K43" s="385"/>
      <c r="L43" s="385"/>
      <c r="M43" s="385"/>
      <c r="N43" s="385"/>
      <c r="O43" s="385"/>
      <c r="P43" s="385"/>
      <c r="Q43" s="385"/>
      <c r="R43" s="385"/>
      <c r="S43" s="385"/>
      <c r="Y43" s="127"/>
      <c r="Z43" s="33" t="s">
        <v>105</v>
      </c>
      <c r="AA43" s="34">
        <v>5</v>
      </c>
      <c r="AB43" s="34">
        <v>3</v>
      </c>
      <c r="AC43" s="34">
        <v>5</v>
      </c>
      <c r="AD43" s="35">
        <v>3</v>
      </c>
      <c r="AF43" s="127"/>
    </row>
    <row r="44" spans="1:32" s="16" customFormat="1" ht="27" customHeight="1" x14ac:dyDescent="0.2">
      <c r="A44" s="237" t="s">
        <v>249</v>
      </c>
      <c r="B44" s="238"/>
      <c r="C44" s="238"/>
      <c r="D44" s="238"/>
      <c r="E44" s="238"/>
      <c r="F44" s="238"/>
      <c r="G44" s="238"/>
      <c r="H44" s="238"/>
      <c r="I44" s="238"/>
      <c r="J44" s="238"/>
      <c r="K44" s="238"/>
      <c r="L44" s="238"/>
      <c r="M44" s="238"/>
      <c r="N44" s="238"/>
      <c r="O44" s="238"/>
      <c r="P44" s="238"/>
      <c r="Q44" s="238"/>
      <c r="R44" s="238"/>
      <c r="S44" s="238"/>
      <c r="T44" s="238"/>
      <c r="U44" s="238"/>
      <c r="V44" s="238"/>
      <c r="W44" s="238"/>
      <c r="X44" s="239"/>
      <c r="Y44" s="127"/>
      <c r="Z44" s="33"/>
      <c r="AA44" s="34"/>
      <c r="AB44" s="34"/>
      <c r="AC44" s="34"/>
      <c r="AD44" s="35"/>
      <c r="AF44" s="127"/>
    </row>
    <row r="45" spans="1:32" s="16" customFormat="1" ht="5.25" customHeight="1" thickBot="1" x14ac:dyDescent="0.25">
      <c r="B45" s="17"/>
      <c r="C45" s="18"/>
      <c r="D45" s="18"/>
      <c r="G45" s="6"/>
      <c r="H45" s="6"/>
      <c r="I45" s="6"/>
      <c r="J45" s="6"/>
      <c r="K45" s="6"/>
      <c r="L45" s="6"/>
      <c r="M45" s="6"/>
      <c r="N45" s="6"/>
      <c r="Y45" s="127"/>
      <c r="Z45" s="33" t="s">
        <v>106</v>
      </c>
      <c r="AA45" s="34">
        <v>5</v>
      </c>
      <c r="AB45" s="34">
        <v>3</v>
      </c>
      <c r="AC45" s="34">
        <v>5</v>
      </c>
      <c r="AD45" s="35">
        <v>3</v>
      </c>
      <c r="AF45" s="127"/>
    </row>
    <row r="46" spans="1:32" ht="14.25" customHeight="1" thickTop="1" thickBot="1" x14ac:dyDescent="0.25">
      <c r="A46" s="365" t="s">
        <v>107</v>
      </c>
      <c r="B46" s="366"/>
      <c r="C46" s="388" t="s">
        <v>108</v>
      </c>
      <c r="D46" s="492"/>
      <c r="E46" s="355"/>
      <c r="F46" s="355" t="s">
        <v>109</v>
      </c>
      <c r="G46" s="335" t="s">
        <v>110</v>
      </c>
      <c r="H46" s="335"/>
      <c r="I46" s="335"/>
      <c r="J46" s="154" t="s">
        <v>111</v>
      </c>
      <c r="K46" s="499"/>
      <c r="L46" s="499"/>
      <c r="M46" s="499"/>
      <c r="N46" s="344"/>
      <c r="O46" s="345"/>
      <c r="P46" s="345"/>
      <c r="Q46" s="345"/>
      <c r="R46" s="345"/>
      <c r="S46" s="345"/>
      <c r="T46" s="345"/>
      <c r="U46" s="345"/>
      <c r="V46" s="345"/>
      <c r="W46" s="346"/>
      <c r="X46" s="223"/>
      <c r="Z46" s="33" t="s">
        <v>113</v>
      </c>
      <c r="AA46" s="34">
        <v>6</v>
      </c>
      <c r="AB46" s="34">
        <v>3</v>
      </c>
      <c r="AC46" s="34">
        <v>5</v>
      </c>
      <c r="AD46" s="35">
        <v>3</v>
      </c>
    </row>
    <row r="47" spans="1:32" ht="15" customHeight="1" thickTop="1" thickBot="1" x14ac:dyDescent="0.25">
      <c r="A47" s="367"/>
      <c r="B47" s="368"/>
      <c r="C47" s="393" t="s">
        <v>179</v>
      </c>
      <c r="D47" s="394"/>
      <c r="E47" s="395"/>
      <c r="F47" s="356"/>
      <c r="G47" s="338"/>
      <c r="H47" s="338"/>
      <c r="I47" s="338"/>
      <c r="J47" s="153" t="s">
        <v>115</v>
      </c>
      <c r="K47" s="500"/>
      <c r="L47" s="501"/>
      <c r="M47" s="501"/>
      <c r="N47" s="347"/>
      <c r="O47" s="348"/>
      <c r="P47" s="348"/>
      <c r="Q47" s="348"/>
      <c r="R47" s="348"/>
      <c r="S47" s="348"/>
      <c r="T47" s="348"/>
      <c r="U47" s="348"/>
      <c r="V47" s="348"/>
      <c r="W47" s="349"/>
      <c r="X47" s="223"/>
      <c r="Z47" s="33" t="s">
        <v>116</v>
      </c>
      <c r="AA47" s="34">
        <v>6</v>
      </c>
      <c r="AB47" s="34">
        <v>3</v>
      </c>
      <c r="AC47" s="34">
        <v>5</v>
      </c>
      <c r="AD47" s="35">
        <v>3</v>
      </c>
    </row>
    <row r="48" spans="1:32" ht="16.8" thickTop="1" x14ac:dyDescent="0.2">
      <c r="A48" s="367"/>
      <c r="B48" s="368"/>
      <c r="C48" s="401"/>
      <c r="D48" s="402"/>
      <c r="E48" s="403"/>
      <c r="F48" s="356"/>
      <c r="G48" s="372" t="s">
        <v>118</v>
      </c>
      <c r="H48" s="372"/>
      <c r="I48" s="372"/>
      <c r="J48" s="372"/>
      <c r="K48" s="372"/>
      <c r="L48" s="496"/>
      <c r="M48" s="497"/>
      <c r="N48" s="497"/>
      <c r="O48" s="497"/>
      <c r="P48" s="497"/>
      <c r="Q48" s="497"/>
      <c r="R48" s="497"/>
      <c r="S48" s="497"/>
      <c r="T48" s="497"/>
      <c r="U48" s="497"/>
      <c r="V48" s="497"/>
      <c r="W48" s="498"/>
      <c r="X48" s="224"/>
      <c r="Z48" s="33" t="s">
        <v>120</v>
      </c>
      <c r="AA48" s="34">
        <v>6</v>
      </c>
      <c r="AB48" s="34">
        <v>3</v>
      </c>
      <c r="AC48" s="34">
        <v>5</v>
      </c>
      <c r="AD48" s="35">
        <v>3</v>
      </c>
    </row>
    <row r="49" spans="1:30" ht="16.8" thickBot="1" x14ac:dyDescent="0.25">
      <c r="A49" s="369"/>
      <c r="B49" s="370"/>
      <c r="C49" s="404"/>
      <c r="D49" s="405"/>
      <c r="E49" s="406"/>
      <c r="F49" s="357"/>
      <c r="G49" s="399" t="s">
        <v>121</v>
      </c>
      <c r="H49" s="399"/>
      <c r="I49" s="399"/>
      <c r="J49" s="399"/>
      <c r="K49" s="399"/>
      <c r="L49" s="407"/>
      <c r="M49" s="408"/>
      <c r="N49" s="408"/>
      <c r="O49" s="408"/>
      <c r="P49" s="408"/>
      <c r="Q49" s="408"/>
      <c r="R49" s="408"/>
      <c r="S49" s="408"/>
      <c r="T49" s="408"/>
      <c r="U49" s="408"/>
      <c r="V49" s="408"/>
      <c r="W49" s="409"/>
      <c r="X49" s="225"/>
      <c r="Z49" s="33" t="s">
        <v>123</v>
      </c>
      <c r="AA49" s="34">
        <v>6</v>
      </c>
      <c r="AB49" s="34">
        <v>3</v>
      </c>
      <c r="AC49" s="34">
        <v>5</v>
      </c>
      <c r="AD49" s="35">
        <v>3</v>
      </c>
    </row>
    <row r="50" spans="1:30" ht="16.8" thickTop="1" x14ac:dyDescent="0.2">
      <c r="Z50" s="33" t="s">
        <v>124</v>
      </c>
      <c r="AA50" s="34">
        <v>6</v>
      </c>
      <c r="AB50" s="34">
        <v>3</v>
      </c>
      <c r="AC50" s="34">
        <v>5</v>
      </c>
      <c r="AD50" s="35">
        <v>3</v>
      </c>
    </row>
    <row r="51" spans="1:30" x14ac:dyDescent="0.2">
      <c r="Z51" s="33" t="s">
        <v>125</v>
      </c>
      <c r="AA51" s="34">
        <v>7</v>
      </c>
      <c r="AB51" s="34">
        <v>4</v>
      </c>
      <c r="AC51" s="34">
        <v>5</v>
      </c>
      <c r="AD51" s="35">
        <v>3</v>
      </c>
    </row>
    <row r="52" spans="1:30" x14ac:dyDescent="0.2">
      <c r="Z52" s="33" t="s">
        <v>126</v>
      </c>
      <c r="AA52" s="34">
        <v>7</v>
      </c>
      <c r="AB52" s="34">
        <v>4</v>
      </c>
      <c r="AC52" s="34">
        <v>5</v>
      </c>
      <c r="AD52" s="35">
        <v>3</v>
      </c>
    </row>
    <row r="53" spans="1:30" x14ac:dyDescent="0.2">
      <c r="Z53" s="33" t="s">
        <v>127</v>
      </c>
      <c r="AA53" s="34">
        <v>7</v>
      </c>
      <c r="AB53" s="34">
        <v>4</v>
      </c>
      <c r="AC53" s="34">
        <v>5</v>
      </c>
      <c r="AD53" s="35">
        <v>3</v>
      </c>
    </row>
    <row r="54" spans="1:30" x14ac:dyDescent="0.2">
      <c r="Z54" s="33" t="s">
        <v>128</v>
      </c>
      <c r="AA54" s="34">
        <v>7</v>
      </c>
      <c r="AB54" s="34">
        <v>4</v>
      </c>
      <c r="AC54" s="34">
        <v>5</v>
      </c>
      <c r="AD54" s="35">
        <v>3</v>
      </c>
    </row>
    <row r="55" spans="1:30" x14ac:dyDescent="0.2">
      <c r="Z55" s="33" t="s">
        <v>129</v>
      </c>
      <c r="AA55" s="34">
        <v>7</v>
      </c>
      <c r="AB55" s="34">
        <v>4</v>
      </c>
      <c r="AC55" s="34">
        <v>5</v>
      </c>
      <c r="AD55" s="35">
        <v>3</v>
      </c>
    </row>
    <row r="56" spans="1:30" x14ac:dyDescent="0.2">
      <c r="Z56" s="33" t="s">
        <v>130</v>
      </c>
      <c r="AA56" s="34">
        <v>8</v>
      </c>
      <c r="AB56" s="34">
        <v>4</v>
      </c>
      <c r="AC56" s="34">
        <v>5</v>
      </c>
      <c r="AD56" s="35">
        <v>3</v>
      </c>
    </row>
    <row r="57" spans="1:30" x14ac:dyDescent="0.2">
      <c r="Z57" s="33" t="s">
        <v>131</v>
      </c>
      <c r="AA57" s="34">
        <v>8</v>
      </c>
      <c r="AB57" s="34">
        <v>4</v>
      </c>
      <c r="AC57" s="34">
        <v>5</v>
      </c>
      <c r="AD57" s="35">
        <v>3</v>
      </c>
    </row>
    <row r="58" spans="1:30" x14ac:dyDescent="0.2">
      <c r="Z58" s="33" t="s">
        <v>132</v>
      </c>
      <c r="AA58" s="34">
        <v>8</v>
      </c>
      <c r="AB58" s="34">
        <v>4</v>
      </c>
      <c r="AC58" s="34">
        <v>5</v>
      </c>
      <c r="AD58" s="35">
        <v>3</v>
      </c>
    </row>
    <row r="59" spans="1:30" x14ac:dyDescent="0.2">
      <c r="Z59" s="33" t="s">
        <v>133</v>
      </c>
      <c r="AA59" s="34">
        <v>8</v>
      </c>
      <c r="AB59" s="34">
        <v>4</v>
      </c>
      <c r="AC59" s="34">
        <v>5</v>
      </c>
      <c r="AD59" s="35">
        <v>3</v>
      </c>
    </row>
    <row r="60" spans="1:30" x14ac:dyDescent="0.2">
      <c r="Z60" s="33" t="s">
        <v>134</v>
      </c>
      <c r="AA60" s="34">
        <v>8</v>
      </c>
      <c r="AB60" s="34">
        <v>4</v>
      </c>
      <c r="AC60" s="34">
        <v>5</v>
      </c>
      <c r="AD60" s="35">
        <v>3</v>
      </c>
    </row>
    <row r="61" spans="1:30" x14ac:dyDescent="0.2">
      <c r="Z61" s="33" t="s">
        <v>135</v>
      </c>
      <c r="AA61" s="34">
        <v>8</v>
      </c>
      <c r="AB61" s="34">
        <v>4</v>
      </c>
      <c r="AC61" s="34">
        <v>5</v>
      </c>
      <c r="AD61" s="35">
        <v>3</v>
      </c>
    </row>
    <row r="62" spans="1:30" x14ac:dyDescent="0.2">
      <c r="Z62" s="33" t="s">
        <v>136</v>
      </c>
      <c r="AA62" s="34">
        <v>8</v>
      </c>
      <c r="AB62" s="34">
        <v>4</v>
      </c>
      <c r="AC62" s="34">
        <v>5</v>
      </c>
      <c r="AD62" s="35">
        <v>3</v>
      </c>
    </row>
    <row r="63" spans="1:30" x14ac:dyDescent="0.2">
      <c r="Z63" s="33" t="s">
        <v>137</v>
      </c>
      <c r="AA63" s="34">
        <v>8</v>
      </c>
      <c r="AB63" s="34">
        <v>4</v>
      </c>
      <c r="AC63" s="34">
        <v>5</v>
      </c>
      <c r="AD63" s="35">
        <v>3</v>
      </c>
    </row>
    <row r="64" spans="1:30" x14ac:dyDescent="0.2">
      <c r="Z64" s="33" t="s">
        <v>138</v>
      </c>
      <c r="AA64" s="34">
        <v>8</v>
      </c>
      <c r="AB64" s="34">
        <v>4</v>
      </c>
      <c r="AC64" s="34">
        <v>5</v>
      </c>
      <c r="AD64" s="35">
        <v>3</v>
      </c>
    </row>
    <row r="65" spans="26:30" x14ac:dyDescent="0.2">
      <c r="Z65" s="33" t="s">
        <v>139</v>
      </c>
      <c r="AA65" s="34">
        <v>8</v>
      </c>
      <c r="AB65" s="34">
        <v>4</v>
      </c>
      <c r="AC65" s="34">
        <v>5</v>
      </c>
      <c r="AD65" s="35">
        <v>3</v>
      </c>
    </row>
    <row r="66" spans="26:30" x14ac:dyDescent="0.2">
      <c r="Z66" s="33" t="s">
        <v>140</v>
      </c>
      <c r="AA66" s="34">
        <v>8</v>
      </c>
      <c r="AB66" s="34">
        <v>4</v>
      </c>
      <c r="AC66" s="34">
        <v>5</v>
      </c>
      <c r="AD66" s="35">
        <v>3</v>
      </c>
    </row>
    <row r="67" spans="26:30" x14ac:dyDescent="0.2">
      <c r="Z67" s="33" t="s">
        <v>141</v>
      </c>
      <c r="AA67" s="34">
        <v>8</v>
      </c>
      <c r="AB67" s="34">
        <v>4</v>
      </c>
      <c r="AC67" s="34">
        <v>5</v>
      </c>
      <c r="AD67" s="35">
        <v>3</v>
      </c>
    </row>
    <row r="68" spans="26:30" x14ac:dyDescent="0.2">
      <c r="Z68" s="33" t="s">
        <v>142</v>
      </c>
      <c r="AA68" s="34">
        <v>8</v>
      </c>
      <c r="AB68" s="34">
        <v>4</v>
      </c>
      <c r="AC68" s="34">
        <v>5</v>
      </c>
      <c r="AD68" s="35">
        <v>3</v>
      </c>
    </row>
    <row r="69" spans="26:30" x14ac:dyDescent="0.2">
      <c r="Z69" s="33" t="s">
        <v>143</v>
      </c>
      <c r="AA69" s="34">
        <v>8</v>
      </c>
      <c r="AB69" s="34">
        <v>4</v>
      </c>
      <c r="AC69" s="34">
        <v>5</v>
      </c>
      <c r="AD69" s="35">
        <v>3</v>
      </c>
    </row>
    <row r="70" spans="26:30" x14ac:dyDescent="0.2">
      <c r="Z70" s="33" t="s">
        <v>144</v>
      </c>
      <c r="AA70" s="34">
        <v>8</v>
      </c>
      <c r="AB70" s="34">
        <v>4</v>
      </c>
      <c r="AC70" s="34">
        <v>5</v>
      </c>
      <c r="AD70" s="35">
        <v>3</v>
      </c>
    </row>
    <row r="71" spans="26:30" x14ac:dyDescent="0.2">
      <c r="Z71" s="33" t="s">
        <v>145</v>
      </c>
      <c r="AA71" s="34">
        <v>8</v>
      </c>
      <c r="AB71" s="34">
        <v>4</v>
      </c>
      <c r="AC71" s="34">
        <v>5</v>
      </c>
      <c r="AD71" s="35">
        <v>3</v>
      </c>
    </row>
    <row r="72" spans="26:30" x14ac:dyDescent="0.2">
      <c r="Z72" s="33" t="s">
        <v>146</v>
      </c>
      <c r="AA72" s="34">
        <v>8</v>
      </c>
      <c r="AB72" s="34">
        <v>4</v>
      </c>
      <c r="AC72" s="34">
        <v>5</v>
      </c>
      <c r="AD72" s="35">
        <v>3</v>
      </c>
    </row>
    <row r="73" spans="26:30" x14ac:dyDescent="0.2">
      <c r="Z73" s="33" t="s">
        <v>147</v>
      </c>
      <c r="AA73" s="34">
        <v>8</v>
      </c>
      <c r="AB73" s="34">
        <v>4</v>
      </c>
      <c r="AC73" s="34">
        <v>5</v>
      </c>
      <c r="AD73" s="35">
        <v>3</v>
      </c>
    </row>
    <row r="74" spans="26:30" x14ac:dyDescent="0.2">
      <c r="Z74" s="33" t="s">
        <v>148</v>
      </c>
      <c r="AA74" s="34">
        <v>8</v>
      </c>
      <c r="AB74" s="34">
        <v>4</v>
      </c>
      <c r="AC74" s="34">
        <v>5</v>
      </c>
      <c r="AD74" s="35">
        <v>3</v>
      </c>
    </row>
    <row r="75" spans="26:30" x14ac:dyDescent="0.2">
      <c r="Z75" s="33" t="s">
        <v>149</v>
      </c>
      <c r="AA75" s="34">
        <v>8</v>
      </c>
      <c r="AB75" s="34">
        <v>4</v>
      </c>
      <c r="AC75" s="34">
        <v>5</v>
      </c>
      <c r="AD75" s="35">
        <v>3</v>
      </c>
    </row>
    <row r="76" spans="26:30" x14ac:dyDescent="0.2">
      <c r="Z76" s="33" t="s">
        <v>150</v>
      </c>
      <c r="AA76" s="34">
        <v>8</v>
      </c>
      <c r="AB76" s="34">
        <v>4</v>
      </c>
      <c r="AC76" s="34">
        <v>5</v>
      </c>
      <c r="AD76" s="35">
        <v>3</v>
      </c>
    </row>
    <row r="77" spans="26:30" x14ac:dyDescent="0.2">
      <c r="Z77" s="33" t="s">
        <v>151</v>
      </c>
      <c r="AA77" s="34">
        <v>8</v>
      </c>
      <c r="AB77" s="34">
        <v>4</v>
      </c>
      <c r="AC77" s="34">
        <v>5</v>
      </c>
      <c r="AD77" s="35">
        <v>3</v>
      </c>
    </row>
    <row r="78" spans="26:30" x14ac:dyDescent="0.2">
      <c r="Z78" s="33" t="s">
        <v>152</v>
      </c>
      <c r="AA78" s="34">
        <v>8</v>
      </c>
      <c r="AB78" s="34">
        <v>4</v>
      </c>
      <c r="AC78" s="34">
        <v>5</v>
      </c>
      <c r="AD78" s="35">
        <v>3</v>
      </c>
    </row>
    <row r="79" spans="26:30" x14ac:dyDescent="0.2">
      <c r="Z79" s="33" t="s">
        <v>153</v>
      </c>
      <c r="AA79" s="34">
        <v>8</v>
      </c>
      <c r="AB79" s="34">
        <v>4</v>
      </c>
      <c r="AC79" s="34">
        <v>5</v>
      </c>
      <c r="AD79" s="35">
        <v>3</v>
      </c>
    </row>
    <row r="80" spans="26:30" x14ac:dyDescent="0.2">
      <c r="Z80" s="33" t="s">
        <v>154</v>
      </c>
      <c r="AA80" s="34">
        <v>8</v>
      </c>
      <c r="AB80" s="34">
        <v>4</v>
      </c>
      <c r="AC80" s="34">
        <v>5</v>
      </c>
      <c r="AD80" s="35">
        <v>3</v>
      </c>
    </row>
    <row r="81" spans="26:30" ht="16.8" thickBot="1" x14ac:dyDescent="0.25">
      <c r="Z81" s="36" t="s">
        <v>155</v>
      </c>
      <c r="AA81" s="37">
        <v>8</v>
      </c>
      <c r="AB81" s="34">
        <v>4</v>
      </c>
      <c r="AC81" s="34">
        <v>5</v>
      </c>
      <c r="AD81" s="35">
        <v>3</v>
      </c>
    </row>
    <row r="82" spans="26:30" x14ac:dyDescent="0.2">
      <c r="Z82" s="33"/>
      <c r="AA82" s="34"/>
      <c r="AB82" s="34"/>
      <c r="AC82" s="34"/>
      <c r="AD82" s="35"/>
    </row>
    <row r="83" spans="26:30" x14ac:dyDescent="0.2">
      <c r="Z83" s="33"/>
      <c r="AA83" s="34"/>
      <c r="AB83" s="34"/>
      <c r="AC83" s="34"/>
      <c r="AD83" s="35"/>
    </row>
    <row r="84" spans="26:30" x14ac:dyDescent="0.2">
      <c r="Z84" s="33"/>
      <c r="AA84" s="34"/>
      <c r="AB84" s="34"/>
      <c r="AC84" s="34"/>
      <c r="AD84" s="35"/>
    </row>
    <row r="85" spans="26:30" x14ac:dyDescent="0.2">
      <c r="Z85" s="33"/>
      <c r="AA85" s="34"/>
      <c r="AB85" s="34"/>
      <c r="AC85" s="34"/>
      <c r="AD85" s="35"/>
    </row>
    <row r="86" spans="26:30" ht="16.8" thickBot="1" x14ac:dyDescent="0.25">
      <c r="Z86" s="36"/>
      <c r="AA86" s="37"/>
      <c r="AB86" s="34"/>
      <c r="AC86" s="34"/>
      <c r="AD86" s="35"/>
    </row>
  </sheetData>
  <sheetProtection selectLockedCells="1"/>
  <mergeCells count="160">
    <mergeCell ref="A9:B10"/>
    <mergeCell ref="D14:D15"/>
    <mergeCell ref="C10:E11"/>
    <mergeCell ref="M14:N15"/>
    <mergeCell ref="F9:F10"/>
    <mergeCell ref="G14:L15"/>
    <mergeCell ref="G9:R9"/>
    <mergeCell ref="C9:E9"/>
    <mergeCell ref="F14:F15"/>
    <mergeCell ref="D12:E12"/>
    <mergeCell ref="A13:S13"/>
    <mergeCell ref="I12:L12"/>
    <mergeCell ref="G11:H11"/>
    <mergeCell ref="G12:H12"/>
    <mergeCell ref="L5:O5"/>
    <mergeCell ref="N46:W47"/>
    <mergeCell ref="L48:W48"/>
    <mergeCell ref="G46:I47"/>
    <mergeCell ref="K46:M46"/>
    <mergeCell ref="K47:M47"/>
    <mergeCell ref="C48:E49"/>
    <mergeCell ref="F5:K5"/>
    <mergeCell ref="F6:K6"/>
    <mergeCell ref="S11:S12"/>
    <mergeCell ref="F11:F12"/>
    <mergeCell ref="B42:S42"/>
    <mergeCell ref="M24:N24"/>
    <mergeCell ref="M22:N22"/>
    <mergeCell ref="M23:N23"/>
    <mergeCell ref="M37:N37"/>
    <mergeCell ref="S9:S10"/>
    <mergeCell ref="M31:N31"/>
    <mergeCell ref="M26:N26"/>
    <mergeCell ref="M27:N27"/>
    <mergeCell ref="M28:N28"/>
    <mergeCell ref="P14:P15"/>
    <mergeCell ref="M20:N20"/>
    <mergeCell ref="I11:L11"/>
    <mergeCell ref="A41:A43"/>
    <mergeCell ref="E14:E15"/>
    <mergeCell ref="A14:A15"/>
    <mergeCell ref="M17:N17"/>
    <mergeCell ref="M39:N39"/>
    <mergeCell ref="C14:C15"/>
    <mergeCell ref="A46:B49"/>
    <mergeCell ref="B43:S43"/>
    <mergeCell ref="C47:E47"/>
    <mergeCell ref="O14:O15"/>
    <mergeCell ref="M29:N29"/>
    <mergeCell ref="F46:F49"/>
    <mergeCell ref="L49:W49"/>
    <mergeCell ref="M21:N21"/>
    <mergeCell ref="M18:N18"/>
    <mergeCell ref="M30:N30"/>
    <mergeCell ref="C46:E46"/>
    <mergeCell ref="B41:S41"/>
    <mergeCell ref="M40:N40"/>
    <mergeCell ref="G48:K48"/>
    <mergeCell ref="G49:K49"/>
    <mergeCell ref="B14:B15"/>
    <mergeCell ref="M38:N38"/>
    <mergeCell ref="M16:N16"/>
    <mergeCell ref="M25:N25"/>
    <mergeCell ref="Q20:R20"/>
    <mergeCell ref="Q22:R22"/>
    <mergeCell ref="Q38:R38"/>
    <mergeCell ref="Q39:R39"/>
    <mergeCell ref="Q23:R23"/>
    <mergeCell ref="Q24:R24"/>
    <mergeCell ref="Q25:R25"/>
    <mergeCell ref="Q40:R40"/>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T7:W9"/>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T16:U16"/>
    <mergeCell ref="T17:U17"/>
    <mergeCell ref="T18:U18"/>
    <mergeCell ref="T19:U19"/>
    <mergeCell ref="T20:U20"/>
    <mergeCell ref="T21:U21"/>
    <mergeCell ref="X14:X15"/>
    <mergeCell ref="A1:X1"/>
    <mergeCell ref="A44:X44"/>
    <mergeCell ref="M36:N36"/>
    <mergeCell ref="Q36:R36"/>
    <mergeCell ref="T36:U36"/>
    <mergeCell ref="V36:W36"/>
    <mergeCell ref="M34:N34"/>
    <mergeCell ref="Q34:R34"/>
    <mergeCell ref="T34:U34"/>
    <mergeCell ref="V34:W34"/>
    <mergeCell ref="M35:N35"/>
    <mergeCell ref="M32:N32"/>
    <mergeCell ref="Q32:R32"/>
    <mergeCell ref="T32:U32"/>
    <mergeCell ref="V32:W32"/>
    <mergeCell ref="M33:N33"/>
    <mergeCell ref="Q33:R33"/>
    <mergeCell ref="T33:U33"/>
    <mergeCell ref="V33:W33"/>
    <mergeCell ref="N10:R10"/>
    <mergeCell ref="Q31:R31"/>
    <mergeCell ref="M19:N19"/>
    <mergeCell ref="V40:W40"/>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$Z$11:$Z$12</formula1>
    </dataValidation>
    <dataValidation imeMode="off" allowBlank="1" showInputMessage="1" showErrorMessage="1" sqref="S11:S12 V12:X12 L48:X49 K46:M47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V16:X40" xr:uid="{00000000-0002-0000-0400-000009000000}">
      <formula1>7</formula1>
    </dataValidation>
    <dataValidation type="list" allowBlank="1" showInputMessage="1" showErrorMessage="1" sqref="T16:U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3"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CEF8-BBF5-4076-B872-9FDE13725C20}">
  <sheetPr>
    <tabColor rgb="FFFF0000"/>
  </sheetPr>
  <dimension ref="A1:O27"/>
  <sheetViews>
    <sheetView view="pageBreakPreview" topLeftCell="A10" zoomScale="70" zoomScaleNormal="100" zoomScaleSheetLayoutView="70" workbookViewId="0">
      <selection activeCell="N24" sqref="N24"/>
    </sheetView>
  </sheetViews>
  <sheetFormatPr defaultColWidth="9" defaultRowHeight="23.25" customHeight="1" x14ac:dyDescent="0.2"/>
  <cols>
    <col min="1" max="1" width="5.44140625" style="139" customWidth="1"/>
    <col min="2" max="2" width="12.44140625" style="139" customWidth="1"/>
    <col min="3" max="5" width="9" style="139"/>
    <col min="6" max="6" width="9.44140625" style="139" customWidth="1"/>
    <col min="7" max="7" width="9" style="139"/>
    <col min="8" max="9" width="9" style="139" customWidth="1"/>
    <col min="10" max="16384" width="9" style="139"/>
  </cols>
  <sheetData>
    <row r="1" spans="1:15" ht="23.25" customHeight="1" thickTop="1" thickBot="1" x14ac:dyDescent="0.25">
      <c r="H1" s="242" t="s">
        <v>250</v>
      </c>
      <c r="I1" s="243"/>
      <c r="J1" s="244"/>
    </row>
    <row r="2" spans="1:15" ht="41.25" customHeight="1" thickTop="1" thickBot="1" x14ac:dyDescent="0.25">
      <c r="A2" s="152" t="s">
        <v>156</v>
      </c>
    </row>
    <row r="3" spans="1:15" ht="23.25" customHeight="1" thickTop="1" thickBot="1" x14ac:dyDescent="0.25">
      <c r="G3" s="415" t="str">
        <f>参加者名簿!F5&amp;""</f>
        <v/>
      </c>
      <c r="H3" s="448"/>
      <c r="I3" s="135" t="s">
        <v>2</v>
      </c>
      <c r="K3" s="136"/>
      <c r="L3" s="136"/>
    </row>
    <row r="4" spans="1:15" ht="15.6" thickTop="1" thickBot="1" x14ac:dyDescent="0.25">
      <c r="G4" s="428" t="s">
        <v>5</v>
      </c>
      <c r="H4" s="428"/>
      <c r="K4" s="138"/>
      <c r="L4" s="136"/>
      <c r="M4" s="140"/>
      <c r="N4" s="140"/>
      <c r="O4" s="140"/>
    </row>
    <row r="5" spans="1:15" ht="23.25" customHeight="1" thickTop="1" thickBot="1" x14ac:dyDescent="0.25">
      <c r="F5" s="137" t="s">
        <v>3</v>
      </c>
      <c r="G5" s="415"/>
      <c r="H5" s="416"/>
      <c r="I5" s="416"/>
      <c r="J5" s="141" t="s">
        <v>159</v>
      </c>
    </row>
    <row r="6" spans="1:15" ht="23.25" customHeight="1" thickTop="1" x14ac:dyDescent="0.2">
      <c r="G6" s="142"/>
      <c r="H6" s="143"/>
      <c r="I6" s="143"/>
      <c r="J6" s="144"/>
    </row>
    <row r="7" spans="1:15" ht="23.25" customHeight="1" x14ac:dyDescent="0.2">
      <c r="G7" s="142"/>
      <c r="H7" s="143"/>
      <c r="I7" s="143"/>
      <c r="J7" s="144"/>
    </row>
    <row r="8" spans="1:15" ht="39" customHeight="1" x14ac:dyDescent="0.2">
      <c r="A8" s="429" t="s">
        <v>241</v>
      </c>
      <c r="B8" s="429"/>
      <c r="C8" s="429"/>
      <c r="D8" s="429"/>
      <c r="E8" s="429"/>
      <c r="F8" s="429"/>
      <c r="G8" s="429"/>
      <c r="H8" s="429"/>
      <c r="I8" s="429"/>
      <c r="J8" s="429"/>
    </row>
    <row r="9" spans="1:15" ht="23.25" customHeight="1" x14ac:dyDescent="0.2">
      <c r="B9" s="136" t="s">
        <v>252</v>
      </c>
    </row>
    <row r="10" spans="1:15" ht="23.25" customHeight="1" x14ac:dyDescent="0.2">
      <c r="B10" s="136" t="s">
        <v>242</v>
      </c>
    </row>
    <row r="13" spans="1:15" ht="36.6" thickBot="1" x14ac:dyDescent="0.25">
      <c r="B13" s="430" t="s">
        <v>243</v>
      </c>
      <c r="C13" s="432" t="s">
        <v>8</v>
      </c>
      <c r="D13" s="432"/>
      <c r="E13" s="432"/>
      <c r="F13" s="432"/>
      <c r="G13" s="432"/>
      <c r="H13" s="145" t="s">
        <v>9</v>
      </c>
      <c r="I13" s="145" t="s">
        <v>257</v>
      </c>
    </row>
    <row r="14" spans="1:15" ht="39.75" customHeight="1" thickTop="1" thickBot="1" x14ac:dyDescent="0.25">
      <c r="B14" s="431"/>
      <c r="C14" s="440"/>
      <c r="D14" s="441"/>
      <c r="E14" s="441"/>
      <c r="F14" s="441"/>
      <c r="G14" s="442"/>
      <c r="H14" s="443"/>
      <c r="I14" s="438"/>
    </row>
    <row r="15" spans="1:15" ht="23.25" customHeight="1" thickTop="1" thickBot="1" x14ac:dyDescent="0.25">
      <c r="B15" s="151" t="s">
        <v>165</v>
      </c>
      <c r="C15" s="445"/>
      <c r="D15" s="446"/>
      <c r="E15" s="446"/>
      <c r="F15" s="446"/>
      <c r="G15" s="447"/>
      <c r="H15" s="444"/>
      <c r="I15" s="439"/>
    </row>
    <row r="16" spans="1:15" ht="13.8" thickTop="1" x14ac:dyDescent="0.2">
      <c r="B16" s="420" t="s">
        <v>10</v>
      </c>
      <c r="C16" s="420"/>
      <c r="D16" s="420"/>
      <c r="E16" s="420"/>
      <c r="F16" s="420"/>
      <c r="G16" s="420"/>
      <c r="H16" s="420"/>
      <c r="I16" s="420"/>
    </row>
    <row r="17" spans="1:10" ht="13.8" thickBot="1" x14ac:dyDescent="0.25">
      <c r="B17" s="421" t="s">
        <v>13</v>
      </c>
      <c r="C17" s="422"/>
      <c r="D17" s="423"/>
      <c r="E17" s="421" t="s">
        <v>14</v>
      </c>
      <c r="F17" s="422"/>
      <c r="G17" s="422"/>
      <c r="H17" s="422"/>
      <c r="I17" s="423"/>
    </row>
    <row r="18" spans="1:10" ht="23.25" customHeight="1" thickTop="1" x14ac:dyDescent="0.2">
      <c r="B18" s="190"/>
      <c r="C18" s="424" t="s">
        <v>167</v>
      </c>
      <c r="D18" s="425"/>
      <c r="E18" s="188"/>
      <c r="F18" s="183" t="s">
        <v>168</v>
      </c>
      <c r="G18" s="186"/>
      <c r="H18" s="146" t="s">
        <v>169</v>
      </c>
      <c r="I18" s="147"/>
    </row>
    <row r="19" spans="1:10" ht="23.25" customHeight="1" thickBot="1" x14ac:dyDescent="0.25">
      <c r="B19" s="191"/>
      <c r="C19" s="410" t="s">
        <v>170</v>
      </c>
      <c r="D19" s="411"/>
      <c r="E19" s="189"/>
      <c r="F19" s="185" t="s">
        <v>171</v>
      </c>
      <c r="G19" s="187"/>
      <c r="H19" s="148" t="s">
        <v>172</v>
      </c>
      <c r="I19" s="149"/>
    </row>
    <row r="20" spans="1:10" ht="48" customHeight="1" thickTop="1" x14ac:dyDescent="0.2">
      <c r="J20" s="138"/>
    </row>
    <row r="21" spans="1:10" ht="26.25" customHeight="1" x14ac:dyDescent="0.2">
      <c r="A21" s="412" t="s">
        <v>244</v>
      </c>
      <c r="B21" s="412"/>
      <c r="C21" s="412"/>
      <c r="D21" s="412"/>
      <c r="E21" s="412"/>
      <c r="F21" s="412" t="s">
        <v>245</v>
      </c>
      <c r="G21" s="412"/>
      <c r="H21" s="412"/>
      <c r="I21" s="412"/>
      <c r="J21" s="412"/>
    </row>
    <row r="22" spans="1:10" ht="26.25" customHeight="1" x14ac:dyDescent="0.2">
      <c r="A22" s="413"/>
      <c r="B22" s="413"/>
      <c r="C22" s="413"/>
      <c r="D22" s="413"/>
      <c r="E22" s="413"/>
      <c r="F22" s="413"/>
      <c r="G22" s="413"/>
      <c r="H22" s="413"/>
      <c r="I22" s="413"/>
      <c r="J22" s="413"/>
    </row>
    <row r="23" spans="1:10" ht="26.25" customHeight="1" x14ac:dyDescent="0.2">
      <c r="A23" s="413"/>
      <c r="B23" s="413"/>
      <c r="C23" s="413"/>
      <c r="D23" s="413"/>
      <c r="E23" s="413"/>
      <c r="F23" s="413"/>
      <c r="G23" s="413"/>
      <c r="H23" s="413"/>
      <c r="I23" s="413"/>
      <c r="J23" s="413"/>
    </row>
    <row r="24" spans="1:10" ht="26.25" customHeight="1" x14ac:dyDescent="0.2">
      <c r="A24" s="413"/>
      <c r="B24" s="413"/>
      <c r="C24" s="413"/>
      <c r="D24" s="413"/>
      <c r="E24" s="413"/>
      <c r="F24" s="413"/>
      <c r="G24" s="413"/>
      <c r="H24" s="413"/>
      <c r="I24" s="413"/>
      <c r="J24" s="413"/>
    </row>
    <row r="25" spans="1:10" ht="26.25" customHeight="1" x14ac:dyDescent="0.2">
      <c r="A25" s="413"/>
      <c r="B25" s="413"/>
      <c r="C25" s="413"/>
      <c r="D25" s="413"/>
      <c r="E25" s="413"/>
      <c r="F25" s="413"/>
      <c r="G25" s="413"/>
      <c r="H25" s="413"/>
      <c r="I25" s="413"/>
      <c r="J25" s="413"/>
    </row>
    <row r="26" spans="1:10" ht="26.25" customHeight="1" x14ac:dyDescent="0.2">
      <c r="A26" s="413"/>
      <c r="B26" s="413"/>
      <c r="C26" s="413"/>
      <c r="D26" s="413"/>
      <c r="E26" s="413"/>
      <c r="F26" s="413"/>
      <c r="G26" s="413"/>
      <c r="H26" s="413"/>
      <c r="I26" s="413"/>
      <c r="J26" s="413"/>
    </row>
    <row r="27" spans="1:10" ht="26.25" customHeight="1" x14ac:dyDescent="0.2">
      <c r="A27" s="414"/>
      <c r="B27" s="414"/>
      <c r="C27" s="414"/>
      <c r="D27" s="414"/>
      <c r="E27" s="414"/>
      <c r="F27" s="414"/>
      <c r="G27" s="414"/>
      <c r="H27" s="414"/>
      <c r="I27" s="414"/>
      <c r="J27" s="414"/>
    </row>
  </sheetData>
  <sheetProtection selectLockedCells="1"/>
  <mergeCells count="18">
    <mergeCell ref="A21:E27"/>
    <mergeCell ref="F21:J27"/>
    <mergeCell ref="C15:G15"/>
    <mergeCell ref="B16:I16"/>
    <mergeCell ref="B17:D17"/>
    <mergeCell ref="E17:I17"/>
    <mergeCell ref="C18:D18"/>
    <mergeCell ref="C19:D19"/>
    <mergeCell ref="H1:J1"/>
    <mergeCell ref="G3:H3"/>
    <mergeCell ref="G4:H4"/>
    <mergeCell ref="G5:I5"/>
    <mergeCell ref="A8:J8"/>
    <mergeCell ref="B13:B14"/>
    <mergeCell ref="C13:G13"/>
    <mergeCell ref="C14:G14"/>
    <mergeCell ref="H14:H15"/>
    <mergeCell ref="I14:I15"/>
  </mergeCells>
  <phoneticPr fontId="1"/>
  <dataValidations count="1">
    <dataValidation allowBlank="1" showInputMessage="1" showErrorMessage="1" prompt="※苗字と名前の間に全角スペースを一つ入れてください！" sqref="C14:G14" xr:uid="{AAE0EA40-8BBC-41DD-A27E-508057CC669A}"/>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zoomScaleNormal="100" zoomScaleSheetLayoutView="100" workbookViewId="0">
      <selection activeCell="R4" sqref="R4"/>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21.75" customHeight="1" x14ac:dyDescent="0.2">
      <c r="K1" s="528" t="str">
        <f>参加者名簿!F5&amp;""</f>
        <v/>
      </c>
      <c r="L1" s="529"/>
      <c r="M1" s="529" t="s">
        <v>2</v>
      </c>
      <c r="N1" s="537"/>
    </row>
    <row r="2" spans="1:14" ht="21.75" customHeight="1" x14ac:dyDescent="0.2">
      <c r="K2" s="530"/>
      <c r="L2" s="531"/>
      <c r="M2" s="531"/>
      <c r="N2" s="538"/>
    </row>
    <row r="3" spans="1:14" ht="38.25" customHeight="1" x14ac:dyDescent="0.2">
      <c r="B3" s="539" t="s">
        <v>180</v>
      </c>
      <c r="C3" s="539"/>
      <c r="D3" s="219"/>
      <c r="E3" s="1" t="s">
        <v>181</v>
      </c>
      <c r="F3" s="1" t="s">
        <v>182</v>
      </c>
      <c r="G3" s="3" t="s">
        <v>183</v>
      </c>
      <c r="H3" s="203"/>
      <c r="I3" s="219">
        <v>1</v>
      </c>
      <c r="J3" s="3" t="s">
        <v>184</v>
      </c>
      <c r="K3" s="3" t="s">
        <v>185</v>
      </c>
      <c r="L3" s="219"/>
      <c r="M3" s="3" t="s">
        <v>184</v>
      </c>
      <c r="N3" s="4"/>
    </row>
    <row r="4" spans="1:14" ht="170.25" customHeight="1" x14ac:dyDescent="0.2">
      <c r="B4" s="542" t="s">
        <v>186</v>
      </c>
      <c r="C4" s="543"/>
      <c r="D4" s="543"/>
      <c r="E4" s="543"/>
      <c r="F4" s="543"/>
      <c r="G4" s="544"/>
      <c r="H4" s="204"/>
      <c r="I4" s="542" t="s">
        <v>187</v>
      </c>
      <c r="J4" s="545"/>
      <c r="K4" s="545"/>
      <c r="L4" s="545"/>
      <c r="M4" s="545"/>
      <c r="N4" s="546"/>
    </row>
    <row r="5" spans="1:14" ht="29.25" customHeight="1" x14ac:dyDescent="0.2">
      <c r="B5" s="535" t="str">
        <f>IF(VLOOKUP(A6,作業!$W:$AA,2,FALSE)="","",CONCATENATE("▼ ",VLOOKUP(A6,作業!$W:$AA,2,FALSE)," 選手 ",VLOOKUP(A6,作業!$W:$AA,4,FALSE)))&amp;""</f>
        <v/>
      </c>
      <c r="C5" s="536"/>
      <c r="D5" s="536"/>
      <c r="E5" s="201" t="s">
        <v>188</v>
      </c>
      <c r="F5" s="540" t="str">
        <f>IF(VLOOKUP(A6,作業!$W:$AA,2,FALSE)="","",VLOOKUP(A6,作業!$W:$AA,3,FALSE))&amp;""</f>
        <v/>
      </c>
      <c r="G5" s="541"/>
      <c r="H5" s="205"/>
      <c r="I5" s="535" t="str">
        <f>IF(VLOOKUP(H6,作業!$W:$AA,2,FALSE)="","",CONCATENATE("▼ ",VLOOKUP(H6,作業!$W:$AA,2,FALSE)," 選手 ",VLOOKUP(H6,作業!$W:$AA,4,FALSE)))&amp;""</f>
        <v/>
      </c>
      <c r="J5" s="536"/>
      <c r="K5" s="536"/>
      <c r="L5" s="201" t="s">
        <v>188</v>
      </c>
      <c r="M5" s="540" t="str">
        <f>IF(VLOOKUP(H6,作業!$W:$AA,2,FALSE)="","",VLOOKUP(H6,作業!$W:$AA,3,FALSE))&amp;""</f>
        <v/>
      </c>
      <c r="N5" s="541"/>
    </row>
    <row r="6" spans="1:14" ht="67.5" customHeight="1" x14ac:dyDescent="0.2">
      <c r="A6" s="207">
        <v>1</v>
      </c>
      <c r="B6" s="532" t="str">
        <f>IF(VLOOKUP(A6,作業!$W:$AA,2,FALSE)="","",CONCATENATE("【選手　",VLOOKUP(A6,作業!$W:$AA,4,FALSE),"】"))</f>
        <v/>
      </c>
      <c r="C6" s="533"/>
      <c r="D6" s="533"/>
      <c r="E6" s="533"/>
      <c r="F6" s="533"/>
      <c r="G6" s="534"/>
      <c r="H6" s="208">
        <v>2</v>
      </c>
      <c r="I6" s="532" t="str">
        <f>IF(VLOOKUP(H6,作業!$W:$AA,2,FALSE)="","",CONCATENATE("【選手　",VLOOKUP(H6,作業!$W:$AA,4,FALSE),"】"))</f>
        <v/>
      </c>
      <c r="J6" s="533"/>
      <c r="K6" s="533"/>
      <c r="L6" s="533"/>
      <c r="M6" s="533"/>
      <c r="N6" s="534"/>
    </row>
    <row r="7" spans="1:14" ht="35.25" customHeight="1" x14ac:dyDescent="0.2">
      <c r="B7" s="550" t="str">
        <f>IF(VLOOKUP(A6,作業!$W:$AA,2,FALSE)="","",CONCATENATE("(",VLOOKUP(A6,作業!$W:$AA,5,FALSE),")"))</f>
        <v/>
      </c>
      <c r="C7" s="551"/>
      <c r="D7" s="551"/>
      <c r="E7" s="551"/>
      <c r="F7" s="551"/>
      <c r="G7" s="552"/>
      <c r="H7" s="209"/>
      <c r="I7" s="550" t="str">
        <f>IF(VLOOKUP(H6,作業!$W:$AA,2,FALSE)="","",CONCATENATE("(",VLOOKUP(H6,作業!$W:$AA,5,FALSE),")"))</f>
        <v/>
      </c>
      <c r="J7" s="551"/>
      <c r="K7" s="551"/>
      <c r="L7" s="551"/>
      <c r="M7" s="551"/>
      <c r="N7" s="552"/>
    </row>
    <row r="8" spans="1:14" ht="67.5" customHeight="1" x14ac:dyDescent="0.2">
      <c r="B8" s="547" t="s">
        <v>189</v>
      </c>
      <c r="C8" s="548"/>
      <c r="D8" s="548"/>
      <c r="E8" s="548"/>
      <c r="F8" s="548"/>
      <c r="G8" s="549"/>
      <c r="H8" s="210"/>
      <c r="I8" s="547" t="s">
        <v>189</v>
      </c>
      <c r="J8" s="548"/>
      <c r="K8" s="548"/>
      <c r="L8" s="548"/>
      <c r="M8" s="548"/>
      <c r="N8" s="549"/>
    </row>
    <row r="9" spans="1:14" ht="29.25" customHeight="1" x14ac:dyDescent="0.2">
      <c r="B9" s="535" t="str">
        <f>IF(VLOOKUP(A10,作業!$W:$AA,2,FALSE)="","",CONCATENATE("▼ ",VLOOKUP(A10,作業!$W:$AA,2,FALSE)," 選手 ",VLOOKUP(A10,作業!$W:$AA,4,FALSE)))&amp;""</f>
        <v/>
      </c>
      <c r="C9" s="536"/>
      <c r="D9" s="536"/>
      <c r="E9" s="201" t="s">
        <v>188</v>
      </c>
      <c r="F9" s="540" t="str">
        <f>IF(VLOOKUP(A10,作業!$W:$AA,2,FALSE)="","",VLOOKUP(A10,作業!$W:$AA,3,FALSE))&amp;""</f>
        <v/>
      </c>
      <c r="G9" s="541"/>
      <c r="H9" s="206"/>
      <c r="I9" s="535" t="str">
        <f>IF(VLOOKUP(H10,作業!$W:$AA,2,FALSE)="","",CONCATENATE("▼ ",VLOOKUP(H10,作業!$W:$AA,2,FALSE)," 選手 ",VLOOKUP(H10,作業!$W:$AA,4,FALSE)))&amp;""</f>
        <v/>
      </c>
      <c r="J9" s="536"/>
      <c r="K9" s="536"/>
      <c r="L9" s="201" t="s">
        <v>188</v>
      </c>
      <c r="M9" s="540" t="str">
        <f>IF(VLOOKUP(H10,作業!$W:$AA,2,FALSE)="","",VLOOKUP(H10,作業!$W:$AA,3,FALSE))&amp;""</f>
        <v/>
      </c>
      <c r="N9" s="541"/>
    </row>
    <row r="10" spans="1:14" ht="67.5" customHeight="1" x14ac:dyDescent="0.2">
      <c r="A10" s="207">
        <v>3</v>
      </c>
      <c r="B10" s="532" t="str">
        <f>IF(VLOOKUP(A10,作業!$W:$AA,2,FALSE)="","",CONCATENATE("【選手　",VLOOKUP(A10,作業!$W:$AA,4,FALSE),"】"))</f>
        <v/>
      </c>
      <c r="C10" s="533"/>
      <c r="D10" s="533"/>
      <c r="E10" s="533"/>
      <c r="F10" s="533"/>
      <c r="G10" s="534"/>
      <c r="H10" s="208">
        <v>4</v>
      </c>
      <c r="I10" s="532" t="str">
        <f>IF(VLOOKUP(H10,作業!$W:$AA,2,FALSE)="","",CONCATENATE("【選手　",VLOOKUP(H10,作業!$W:$AA,4,FALSE),"】"))</f>
        <v/>
      </c>
      <c r="J10" s="533"/>
      <c r="K10" s="533"/>
      <c r="L10" s="533"/>
      <c r="M10" s="533"/>
      <c r="N10" s="534"/>
    </row>
    <row r="11" spans="1:14" ht="35.25" customHeight="1" x14ac:dyDescent="0.2">
      <c r="B11" s="550" t="str">
        <f>IF(VLOOKUP(A10,作業!$W:$AA,2,FALSE)="","",CONCATENATE("(",VLOOKUP(A10,作業!$W:$AA,5,FALSE),")"))</f>
        <v/>
      </c>
      <c r="C11" s="551"/>
      <c r="D11" s="551"/>
      <c r="E11" s="551"/>
      <c r="F11" s="551"/>
      <c r="G11" s="552"/>
      <c r="H11" s="209"/>
      <c r="I11" s="550" t="str">
        <f>IF(VLOOKUP(H10,作業!$W:$AA,2,FALSE)="","",CONCATENATE("(",VLOOKUP(H10,作業!$W:$AA,5,FALSE),")"))</f>
        <v/>
      </c>
      <c r="J11" s="551"/>
      <c r="K11" s="551"/>
      <c r="L11" s="551"/>
      <c r="M11" s="551"/>
      <c r="N11" s="552"/>
    </row>
    <row r="12" spans="1:14" ht="67.5" customHeight="1" x14ac:dyDescent="0.2">
      <c r="B12" s="547" t="s">
        <v>189</v>
      </c>
      <c r="C12" s="548"/>
      <c r="D12" s="548"/>
      <c r="E12" s="548"/>
      <c r="F12" s="548"/>
      <c r="G12" s="549"/>
      <c r="H12" s="209"/>
      <c r="I12" s="547" t="s">
        <v>189</v>
      </c>
      <c r="J12" s="548"/>
      <c r="K12" s="548"/>
      <c r="L12" s="548"/>
      <c r="M12" s="548"/>
      <c r="N12" s="549"/>
    </row>
    <row r="13" spans="1:14" ht="29.25" customHeight="1" x14ac:dyDescent="0.2">
      <c r="B13" s="535" t="str">
        <f>IF(VLOOKUP(A14,作業!$W:$AA,2,FALSE)="","",CONCATENATE("▼ ",VLOOKUP(A14,作業!$W:$AA,2,FALSE)," 選手 ",VLOOKUP(A14,作業!$W:$AA,4,FALSE)))&amp;""</f>
        <v/>
      </c>
      <c r="C13" s="536"/>
      <c r="D13" s="536"/>
      <c r="E13" s="201" t="s">
        <v>188</v>
      </c>
      <c r="F13" s="540" t="str">
        <f>IF(VLOOKUP(A14,作業!$W:$AA,2,FALSE)="","",VLOOKUP(A14,作業!$W:$AA,3,FALSE))&amp;""</f>
        <v/>
      </c>
      <c r="G13" s="541"/>
      <c r="H13" s="211"/>
      <c r="I13" s="535" t="str">
        <f>IF(VLOOKUP(H14,作業!$W:$AA,2,FALSE)="","",CONCATENATE("▼ ",VLOOKUP(H14,作業!$W:$AA,2,FALSE)," 選手 ",VLOOKUP(H14,作業!$W:$AA,4,FALSE)))&amp;""</f>
        <v/>
      </c>
      <c r="J13" s="536"/>
      <c r="K13" s="536"/>
      <c r="L13" s="201" t="s">
        <v>188</v>
      </c>
      <c r="M13" s="540" t="str">
        <f>IF(VLOOKUP(H14,作業!$W:$AA,2,FALSE)="","",VLOOKUP(H14,作業!$W:$AA,3,FALSE))&amp;""</f>
        <v/>
      </c>
      <c r="N13" s="541"/>
    </row>
    <row r="14" spans="1:14" ht="67.5" customHeight="1" x14ac:dyDescent="0.2">
      <c r="A14" s="207">
        <v>5</v>
      </c>
      <c r="B14" s="532" t="str">
        <f>IF(VLOOKUP(A14,作業!$W:$AA,2,FALSE)="","",CONCATENATE("【選手　",VLOOKUP(A14,作業!$W:$AA,4,FALSE),"】"))</f>
        <v/>
      </c>
      <c r="C14" s="533"/>
      <c r="D14" s="533"/>
      <c r="E14" s="533"/>
      <c r="F14" s="533"/>
      <c r="G14" s="534"/>
      <c r="H14" s="209">
        <v>6</v>
      </c>
      <c r="I14" s="532" t="str">
        <f>IF(VLOOKUP(H14,作業!$W:$AA,2,FALSE)="","",CONCATENATE("【選手　",VLOOKUP(H14,作業!$W:$AA,4,FALSE),"】"))</f>
        <v/>
      </c>
      <c r="J14" s="533"/>
      <c r="K14" s="533"/>
      <c r="L14" s="533"/>
      <c r="M14" s="533"/>
      <c r="N14" s="534"/>
    </row>
    <row r="15" spans="1:14" ht="35.25" customHeight="1" x14ac:dyDescent="0.2">
      <c r="B15" s="550" t="str">
        <f>IF(VLOOKUP(A14,作業!$W:$AA,2,FALSE)="","",CONCATENATE("(",VLOOKUP(A14,作業!$W:$AA,5,FALSE),")"))</f>
        <v/>
      </c>
      <c r="C15" s="551"/>
      <c r="D15" s="551"/>
      <c r="E15" s="551"/>
      <c r="F15" s="551"/>
      <c r="G15" s="552"/>
      <c r="H15" s="209"/>
      <c r="I15" s="550" t="str">
        <f>IF(VLOOKUP(H14,作業!$W:$AA,2,FALSE)="","",CONCATENATE("(",VLOOKUP(H14,作業!$W:$AA,5,FALSE),")"))</f>
        <v/>
      </c>
      <c r="J15" s="551"/>
      <c r="K15" s="551"/>
      <c r="L15" s="551"/>
      <c r="M15" s="551"/>
      <c r="N15" s="552"/>
    </row>
    <row r="16" spans="1:14" ht="67.5" customHeight="1" x14ac:dyDescent="0.2">
      <c r="B16" s="547" t="s">
        <v>189</v>
      </c>
      <c r="C16" s="548"/>
      <c r="D16" s="548"/>
      <c r="E16" s="548"/>
      <c r="F16" s="548"/>
      <c r="G16" s="549"/>
      <c r="H16" s="209"/>
      <c r="I16" s="547" t="s">
        <v>189</v>
      </c>
      <c r="J16" s="548"/>
      <c r="K16" s="548"/>
      <c r="L16" s="548"/>
      <c r="M16" s="548"/>
      <c r="N16" s="549"/>
    </row>
    <row r="18" spans="2:2" x14ac:dyDescent="0.2">
      <c r="B18" s="53" t="s">
        <v>190</v>
      </c>
    </row>
  </sheetData>
  <mergeCells count="35">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 ref="B16:G16"/>
    <mergeCell ref="I16:N16"/>
    <mergeCell ref="I14:N14"/>
    <mergeCell ref="B14:G14"/>
    <mergeCell ref="I10:N10"/>
    <mergeCell ref="B15:G15"/>
    <mergeCell ref="I15:N15"/>
    <mergeCell ref="B10:G10"/>
    <mergeCell ref="M13:N13"/>
    <mergeCell ref="K1:L2"/>
    <mergeCell ref="I6:N6"/>
    <mergeCell ref="B5:D5"/>
    <mergeCell ref="M1:N2"/>
    <mergeCell ref="B3:C3"/>
    <mergeCell ref="M5:N5"/>
    <mergeCell ref="B4:G4"/>
    <mergeCell ref="I4:N4"/>
    <mergeCell ref="B6:G6"/>
    <mergeCell ref="I5:K5"/>
    <mergeCell ref="F5:G5"/>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21" customHeight="1" x14ac:dyDescent="0.2">
      <c r="K1" s="528" t="str">
        <f>参加者名簿!F5&amp;""</f>
        <v/>
      </c>
      <c r="L1" s="529"/>
      <c r="M1" s="529" t="s">
        <v>2</v>
      </c>
      <c r="N1" s="537"/>
    </row>
    <row r="2" spans="1:14" ht="15" customHeight="1" x14ac:dyDescent="0.2">
      <c r="K2" s="530"/>
      <c r="L2" s="531"/>
      <c r="M2" s="531"/>
      <c r="N2" s="538"/>
    </row>
    <row r="3" spans="1:14" ht="30" customHeight="1" x14ac:dyDescent="0.2">
      <c r="B3" s="535" t="str">
        <f>IF(VLOOKUP(A4,作業!$W:$AA,2,FALSE)="","",CONCATENATE("▼ ",VLOOKUP(A4,作業!$W:$AA,2,FALSE)," 選手 ",VLOOKUP(A4,作業!$W:$AA,4,FALSE)))&amp;""</f>
        <v/>
      </c>
      <c r="C3" s="536"/>
      <c r="D3" s="536"/>
      <c r="E3" s="201" t="s">
        <v>188</v>
      </c>
      <c r="F3" s="540" t="str">
        <f>IF(VLOOKUP(A4,作業!$W:$AA,2,FALSE)="","",VLOOKUP(A4,作業!$W:$AA,3,FALSE))&amp;""</f>
        <v/>
      </c>
      <c r="G3" s="541"/>
      <c r="H3" s="213"/>
      <c r="I3" s="535" t="str">
        <f>IF(VLOOKUP(H4,作業!$W:$AA,2,FALSE)="","",CONCATENATE("▼ ",VLOOKUP(H4,作業!$W:$AA,2,FALSE)," 選手 ",VLOOKUP(H4,作業!$W:$AA,4,FALSE)))&amp;""</f>
        <v/>
      </c>
      <c r="J3" s="536"/>
      <c r="K3" s="536"/>
      <c r="L3" s="201" t="s">
        <v>188</v>
      </c>
      <c r="M3" s="540" t="str">
        <f>IF(VLOOKUP(H4,作業!$W:$AA,2,FALSE)="","",VLOOKUP(H4,作業!$W:$AA,3,FALSE))&amp;""</f>
        <v/>
      </c>
      <c r="N3" s="541"/>
    </row>
    <row r="4" spans="1:14" ht="67.5" customHeight="1" x14ac:dyDescent="0.2">
      <c r="A4" s="207">
        <v>7</v>
      </c>
      <c r="B4" s="532" t="str">
        <f>IF(VLOOKUP(A4,作業!$W:$AA,2,FALSE)="","",CONCATENATE("【選手　",VLOOKUP(A4,作業!$W:$AA,4,FALSE),"】"))</f>
        <v/>
      </c>
      <c r="C4" s="533"/>
      <c r="D4" s="533"/>
      <c r="E4" s="533"/>
      <c r="F4" s="533"/>
      <c r="G4" s="534"/>
      <c r="H4" s="209">
        <v>8</v>
      </c>
      <c r="I4" s="532" t="str">
        <f>IF(VLOOKUP(H4,作業!$W:$AA,2,FALSE)="","",CONCATENATE("【選手　",VLOOKUP(H4,作業!$W:$AA,4,FALSE),"】"))</f>
        <v/>
      </c>
      <c r="J4" s="533"/>
      <c r="K4" s="533"/>
      <c r="L4" s="533"/>
      <c r="M4" s="533"/>
      <c r="N4" s="534"/>
    </row>
    <row r="5" spans="1:14" ht="35.25" customHeight="1" x14ac:dyDescent="0.2">
      <c r="B5" s="550" t="str">
        <f>IF(VLOOKUP(A4,作業!$W:$AA,2,FALSE)="","",CONCATENATE("(",VLOOKUP(A4,作業!$W:$AA,5,FALSE),")"))</f>
        <v/>
      </c>
      <c r="C5" s="551"/>
      <c r="D5" s="551"/>
      <c r="E5" s="551"/>
      <c r="F5" s="551"/>
      <c r="G5" s="552"/>
      <c r="H5" s="209"/>
      <c r="I5" s="550" t="str">
        <f>IF(VLOOKUP(H4,作業!$W:$AA,2,FALSE)="","",CONCATENATE("(",VLOOKUP(H4,作業!$W:$AA,5,FALSE),")"))</f>
        <v/>
      </c>
      <c r="J5" s="551"/>
      <c r="K5" s="551"/>
      <c r="L5" s="551"/>
      <c r="M5" s="551"/>
      <c r="N5" s="552"/>
    </row>
    <row r="6" spans="1:14" ht="67.5" customHeight="1" x14ac:dyDescent="0.2">
      <c r="B6" s="547" t="s">
        <v>189</v>
      </c>
      <c r="C6" s="548"/>
      <c r="D6" s="548"/>
      <c r="E6" s="548"/>
      <c r="F6" s="548"/>
      <c r="G6" s="549"/>
      <c r="H6" s="209"/>
      <c r="I6" s="547" t="s">
        <v>189</v>
      </c>
      <c r="J6" s="548"/>
      <c r="K6" s="548"/>
      <c r="L6" s="548"/>
      <c r="M6" s="548"/>
      <c r="N6" s="549"/>
    </row>
    <row r="7" spans="1:14" ht="30" customHeight="1" x14ac:dyDescent="0.2">
      <c r="B7" s="535" t="str">
        <f>IF(VLOOKUP(A8,作業!$W:$AA,2,FALSE)="","",CONCATENATE("▼ ",VLOOKUP(A8,作業!$W:$AA,2,FALSE)," 選手 ",VLOOKUP(A8,作業!$W:$AA,4,FALSE)))&amp;""</f>
        <v/>
      </c>
      <c r="C7" s="536"/>
      <c r="D7" s="536"/>
      <c r="E7" s="201" t="s">
        <v>188</v>
      </c>
      <c r="F7" s="540" t="str">
        <f>IF(VLOOKUP(A8,作業!$W:$AA,2,FALSE)="","",VLOOKUP(A8,作業!$W:$AA,3,FALSE))&amp;""</f>
        <v/>
      </c>
      <c r="G7" s="541"/>
      <c r="H7" s="213"/>
      <c r="I7" s="535" t="str">
        <f>IF(VLOOKUP(H8,作業!$W:$AA,2,FALSE)="","",CONCATENATE("▼ ",VLOOKUP(H8,作業!$W:$AA,2,FALSE)," 選手 ",VLOOKUP(H8,作業!$W:$AA,4,FALSE)))&amp;""</f>
        <v/>
      </c>
      <c r="J7" s="536"/>
      <c r="K7" s="536"/>
      <c r="L7" s="201" t="s">
        <v>188</v>
      </c>
      <c r="M7" s="540" t="str">
        <f>IF(VLOOKUP(H8,作業!$W:$AA,2,FALSE)="","",VLOOKUP(H8,作業!$W:$AA,3,FALSE))&amp;""</f>
        <v/>
      </c>
      <c r="N7" s="541"/>
    </row>
    <row r="8" spans="1:14" ht="67.5" customHeight="1" x14ac:dyDescent="0.2">
      <c r="A8" s="207">
        <v>9</v>
      </c>
      <c r="B8" s="532" t="str">
        <f>IF(VLOOKUP(A8,作業!$W:$AA,2,FALSE)="","",CONCATENATE("【選手　",VLOOKUP(A8,作業!$W:$AA,4,FALSE),"】"))</f>
        <v/>
      </c>
      <c r="C8" s="533"/>
      <c r="D8" s="533"/>
      <c r="E8" s="533"/>
      <c r="F8" s="533"/>
      <c r="G8" s="534"/>
      <c r="H8" s="209">
        <v>10</v>
      </c>
      <c r="I8" s="532" t="str">
        <f>IF(VLOOKUP(H8,作業!$W:$AA,2,FALSE)="","",CONCATENATE("【選手　",VLOOKUP(H8,作業!$W:$AA,4,FALSE),"】"))</f>
        <v/>
      </c>
      <c r="J8" s="533"/>
      <c r="K8" s="533"/>
      <c r="L8" s="533"/>
      <c r="M8" s="533"/>
      <c r="N8" s="534"/>
    </row>
    <row r="9" spans="1:14" ht="35.25" customHeight="1" x14ac:dyDescent="0.2">
      <c r="B9" s="550" t="str">
        <f>IF(VLOOKUP(A8,作業!$W:$AA,2,FALSE)="","",CONCATENATE("(",VLOOKUP(A8,作業!$W:$AA,5,FALSE),")"))</f>
        <v/>
      </c>
      <c r="C9" s="551"/>
      <c r="D9" s="551"/>
      <c r="E9" s="551"/>
      <c r="F9" s="551"/>
      <c r="G9" s="552"/>
      <c r="H9" s="209"/>
      <c r="I9" s="550" t="str">
        <f>IF(VLOOKUP(H8,作業!$W:$AA,2,FALSE)="","",CONCATENATE("(",VLOOKUP(H8,作業!$W:$AA,5,FALSE),")"))</f>
        <v/>
      </c>
      <c r="J9" s="551"/>
      <c r="K9" s="551"/>
      <c r="L9" s="551"/>
      <c r="M9" s="551"/>
      <c r="N9" s="552"/>
    </row>
    <row r="10" spans="1:14" ht="67.5" customHeight="1" x14ac:dyDescent="0.2">
      <c r="B10" s="547" t="s">
        <v>189</v>
      </c>
      <c r="C10" s="548"/>
      <c r="D10" s="548"/>
      <c r="E10" s="548"/>
      <c r="F10" s="548"/>
      <c r="G10" s="549"/>
      <c r="H10" s="209"/>
      <c r="I10" s="547" t="s">
        <v>189</v>
      </c>
      <c r="J10" s="548"/>
      <c r="K10" s="548"/>
      <c r="L10" s="548"/>
      <c r="M10" s="548"/>
      <c r="N10" s="549"/>
    </row>
    <row r="11" spans="1:14" ht="30" customHeight="1" x14ac:dyDescent="0.2">
      <c r="B11" s="535" t="str">
        <f>IF(VLOOKUP(A12,作業!$W:$AA,2,FALSE)="","",CONCATENATE("▼ ",VLOOKUP(A12,作業!$W:$AA,2,FALSE)," 選手 ",VLOOKUP(A12,作業!$W:$AA,4,FALSE)))&amp;""</f>
        <v/>
      </c>
      <c r="C11" s="536"/>
      <c r="D11" s="536"/>
      <c r="E11" s="201" t="s">
        <v>188</v>
      </c>
      <c r="F11" s="540" t="str">
        <f>IF(VLOOKUP(A12,作業!$W:$AA,2,FALSE)="","",VLOOKUP(A12,作業!$W:$AA,3,FALSE))&amp;""</f>
        <v/>
      </c>
      <c r="G11" s="541"/>
      <c r="H11" s="211"/>
      <c r="I11" s="535" t="str">
        <f>IF(VLOOKUP(H12,作業!$W:$AA,2,FALSE)="","",CONCATENATE("▼ ",VLOOKUP(H12,作業!$W:$AA,2,FALSE)," 選手 ",VLOOKUP(H12,作業!$W:$AA,4,FALSE)))&amp;""</f>
        <v/>
      </c>
      <c r="J11" s="536"/>
      <c r="K11" s="536"/>
      <c r="L11" s="201" t="s">
        <v>188</v>
      </c>
      <c r="M11" s="540" t="str">
        <f>IF(VLOOKUP(H12,作業!$W:$AA,2,FALSE)="","",VLOOKUP(H12,作業!$W:$AA,3,FALSE))&amp;""</f>
        <v/>
      </c>
      <c r="N11" s="541"/>
    </row>
    <row r="12" spans="1:14" ht="67.5" customHeight="1" x14ac:dyDescent="0.2">
      <c r="A12" s="207">
        <v>11</v>
      </c>
      <c r="B12" s="532" t="str">
        <f>IF(VLOOKUP(A12,作業!$W:$AA,2,FALSE)="","",CONCATENATE("【選手　",VLOOKUP(A12,作業!$W:$AA,4,FALSE),"】"))</f>
        <v/>
      </c>
      <c r="C12" s="533"/>
      <c r="D12" s="533"/>
      <c r="E12" s="533"/>
      <c r="F12" s="533"/>
      <c r="G12" s="534"/>
      <c r="H12" s="209">
        <v>12</v>
      </c>
      <c r="I12" s="532" t="str">
        <f>IF(VLOOKUP(H12,作業!$W:$AA,2,FALSE)="","",CONCATENATE("【選手　",VLOOKUP(H12,作業!$W:$AA,4,FALSE),"】"))</f>
        <v/>
      </c>
      <c r="J12" s="533"/>
      <c r="K12" s="533"/>
      <c r="L12" s="533"/>
      <c r="M12" s="533"/>
      <c r="N12" s="534"/>
    </row>
    <row r="13" spans="1:14" ht="35.25" customHeight="1" x14ac:dyDescent="0.2">
      <c r="B13" s="550" t="str">
        <f>IF(VLOOKUP(A12,作業!$W:$AA,2,FALSE)="","",CONCATENATE("(",VLOOKUP(A12,作業!$W:$AA,5,FALSE),")"))</f>
        <v/>
      </c>
      <c r="C13" s="551"/>
      <c r="D13" s="551"/>
      <c r="E13" s="551"/>
      <c r="F13" s="551"/>
      <c r="G13" s="552"/>
      <c r="H13" s="209"/>
      <c r="I13" s="550" t="str">
        <f>IF(VLOOKUP(H12,作業!$W:$AA,2,FALSE)="","",CONCATENATE("(",VLOOKUP(H12,作業!$W:$AA,5,FALSE),")"))</f>
        <v/>
      </c>
      <c r="J13" s="551"/>
      <c r="K13" s="551"/>
      <c r="L13" s="551"/>
      <c r="M13" s="551"/>
      <c r="N13" s="552"/>
    </row>
    <row r="14" spans="1:14" ht="67.5" customHeight="1" x14ac:dyDescent="0.2">
      <c r="B14" s="547" t="s">
        <v>189</v>
      </c>
      <c r="C14" s="548"/>
      <c r="D14" s="548"/>
      <c r="E14" s="548"/>
      <c r="F14" s="548"/>
      <c r="G14" s="549"/>
      <c r="H14" s="209"/>
      <c r="I14" s="547" t="s">
        <v>189</v>
      </c>
      <c r="J14" s="548"/>
      <c r="K14" s="548"/>
      <c r="L14" s="548"/>
      <c r="M14" s="548"/>
      <c r="N14" s="549"/>
    </row>
    <row r="15" spans="1:14" ht="30" customHeight="1" x14ac:dyDescent="0.2">
      <c r="B15" s="535" t="str">
        <f>IF(VLOOKUP(A16,作業!$W:$AA,2,FALSE)="","",CONCATENATE("▼ ",VLOOKUP(A16,作業!$W:$AA,2,FALSE)," 選手 ",VLOOKUP(A16,作業!$W:$AA,4,FALSE)))&amp;""</f>
        <v/>
      </c>
      <c r="C15" s="536"/>
      <c r="D15" s="536"/>
      <c r="E15" s="201" t="s">
        <v>188</v>
      </c>
      <c r="F15" s="540" t="str">
        <f>IF(VLOOKUP(A16,作業!$W:$AA,2,FALSE)="","",VLOOKUP(A16,作業!$W:$AA,3,FALSE))&amp;""</f>
        <v/>
      </c>
      <c r="G15" s="541"/>
      <c r="H15" s="211"/>
      <c r="I15" s="535" t="str">
        <f>IF(VLOOKUP(H16,作業!$W:$AA,2,FALSE)="","",CONCATENATE("▼ ",VLOOKUP(H16,作業!$W:$AA,2,FALSE)," 選手 ",VLOOKUP(H16,作業!$W:$AA,4,FALSE)))&amp;""</f>
        <v/>
      </c>
      <c r="J15" s="536"/>
      <c r="K15" s="536"/>
      <c r="L15" s="201" t="s">
        <v>188</v>
      </c>
      <c r="M15" s="540" t="str">
        <f>IF(VLOOKUP(H16,作業!$W:$AA,2,FALSE)="","",VLOOKUP(H16,作業!$W:$AA,3,FALSE))&amp;""</f>
        <v/>
      </c>
      <c r="N15" s="541"/>
    </row>
    <row r="16" spans="1:14" ht="67.5" customHeight="1" x14ac:dyDescent="0.2">
      <c r="A16" s="207">
        <v>13</v>
      </c>
      <c r="B16" s="532" t="str">
        <f>IF(VLOOKUP(A16,作業!$W:$AA,2,FALSE)="","",CONCATENATE("【選手　",VLOOKUP(A16,作業!$W:$AA,4,FALSE),"】"))</f>
        <v/>
      </c>
      <c r="C16" s="533"/>
      <c r="D16" s="533"/>
      <c r="E16" s="533"/>
      <c r="F16" s="533"/>
      <c r="G16" s="534"/>
      <c r="H16" s="209">
        <v>14</v>
      </c>
      <c r="I16" s="532" t="str">
        <f>IF(VLOOKUP(H16,作業!$W:$AA,2,FALSE)="","",CONCATENATE("【選手　",VLOOKUP(H16,作業!$W:$AA,4,FALSE),"】"))</f>
        <v/>
      </c>
      <c r="J16" s="533"/>
      <c r="K16" s="533"/>
      <c r="L16" s="533"/>
      <c r="M16" s="533"/>
      <c r="N16" s="534"/>
    </row>
    <row r="17" spans="2:14" ht="35.25" customHeight="1" x14ac:dyDescent="0.2">
      <c r="B17" s="550" t="str">
        <f>IF(VLOOKUP(A16,作業!$W:$AA,2,FALSE)="","",CONCATENATE("(",VLOOKUP(A16,作業!$W:$AA,5,FALSE),")"))</f>
        <v/>
      </c>
      <c r="C17" s="551"/>
      <c r="D17" s="551"/>
      <c r="E17" s="551"/>
      <c r="F17" s="551"/>
      <c r="G17" s="552"/>
      <c r="H17" s="209"/>
      <c r="I17" s="550" t="str">
        <f>IF(VLOOKUP(H16,作業!$W:$AA,2,FALSE)="","",CONCATENATE("(",VLOOKUP(H16,作業!$W:$AA,5,FALSE),")"))</f>
        <v/>
      </c>
      <c r="J17" s="551"/>
      <c r="K17" s="551"/>
      <c r="L17" s="551"/>
      <c r="M17" s="551"/>
      <c r="N17" s="552"/>
    </row>
    <row r="18" spans="2:14" ht="67.5" customHeight="1" x14ac:dyDescent="0.2">
      <c r="B18" s="547" t="s">
        <v>189</v>
      </c>
      <c r="C18" s="548"/>
      <c r="D18" s="548"/>
      <c r="E18" s="548"/>
      <c r="F18" s="548"/>
      <c r="G18" s="549"/>
      <c r="H18" s="209"/>
      <c r="I18" s="547" t="s">
        <v>189</v>
      </c>
      <c r="J18" s="548"/>
      <c r="K18" s="548"/>
      <c r="L18" s="548"/>
      <c r="M18" s="548"/>
      <c r="N18" s="549"/>
    </row>
    <row r="20" spans="2:14" x14ac:dyDescent="0.2">
      <c r="B20" s="54" t="s">
        <v>190</v>
      </c>
    </row>
  </sheetData>
  <mergeCells count="42">
    <mergeCell ref="B8:G8"/>
    <mergeCell ref="I8:N8"/>
    <mergeCell ref="B11:D11"/>
    <mergeCell ref="I11:K11"/>
    <mergeCell ref="I14:N14"/>
    <mergeCell ref="B10:G10"/>
    <mergeCell ref="I9:N9"/>
    <mergeCell ref="I10:N10"/>
    <mergeCell ref="F11:G11"/>
    <mergeCell ref="M11:N11"/>
    <mergeCell ref="B9:G9"/>
    <mergeCell ref="B13:G13"/>
    <mergeCell ref="B14:G14"/>
    <mergeCell ref="I13:N13"/>
    <mergeCell ref="B12:G12"/>
    <mergeCell ref="I12:N12"/>
    <mergeCell ref="B18:G18"/>
    <mergeCell ref="I17:N17"/>
    <mergeCell ref="I18:N18"/>
    <mergeCell ref="F15:G15"/>
    <mergeCell ref="M15:N15"/>
    <mergeCell ref="B16:G16"/>
    <mergeCell ref="I16:N16"/>
    <mergeCell ref="B15:D15"/>
    <mergeCell ref="I15:K15"/>
    <mergeCell ref="B17:G17"/>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zoomScaleNormal="100" zoomScaleSheetLayoutView="100" workbookViewId="0">
      <selection activeCell="P4" sqref="P4"/>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18.75" customHeight="1" x14ac:dyDescent="0.2">
      <c r="K1" s="528" t="str">
        <f>参加者名簿!F5&amp;""</f>
        <v/>
      </c>
      <c r="L1" s="529"/>
      <c r="M1" s="529" t="s">
        <v>2</v>
      </c>
      <c r="N1" s="537"/>
    </row>
    <row r="2" spans="1:14" ht="21.75" customHeight="1" x14ac:dyDescent="0.2">
      <c r="K2" s="530"/>
      <c r="L2" s="531"/>
      <c r="M2" s="531"/>
      <c r="N2" s="538"/>
    </row>
    <row r="3" spans="1:14" ht="30.75" customHeight="1" x14ac:dyDescent="0.2">
      <c r="B3" s="535" t="str">
        <f>IF(VLOOKUP(A4,作業!$W:$AA,2,FALSE)="","",CONCATENATE("▼ ",VLOOKUP(A4,作業!$W:$AA,2,FALSE)," 選手 ",VLOOKUP(A4,作業!$W:$AA,4,FALSE)))&amp;""</f>
        <v/>
      </c>
      <c r="C3" s="536"/>
      <c r="D3" s="536"/>
      <c r="E3" s="201" t="s">
        <v>188</v>
      </c>
      <c r="F3" s="540" t="str">
        <f>IF(VLOOKUP(A4,作業!$W:$AA,2,FALSE)="","",VLOOKUP(A4,作業!$W:$AA,3,FALSE))&amp;""</f>
        <v/>
      </c>
      <c r="G3" s="541"/>
      <c r="H3" s="213"/>
      <c r="I3" s="535" t="str">
        <f>IF(VLOOKUP(H4,作業!$W:$AA,2,FALSE)="","",CONCATENATE("▼ ",VLOOKUP(H4,作業!$W:$AA,2,FALSE)," 選手 ",VLOOKUP(H4,作業!$W:$AA,4,FALSE)))&amp;""</f>
        <v/>
      </c>
      <c r="J3" s="536"/>
      <c r="K3" s="536"/>
      <c r="L3" s="201" t="s">
        <v>188</v>
      </c>
      <c r="M3" s="540" t="str">
        <f>IF(VLOOKUP(H4,作業!$W:$AA,2,FALSE)="","",VLOOKUP(H4,作業!$W:$AA,3,FALSE))&amp;""</f>
        <v/>
      </c>
      <c r="N3" s="541"/>
    </row>
    <row r="4" spans="1:14" ht="67.5" customHeight="1" x14ac:dyDescent="0.2">
      <c r="A4" s="207">
        <v>15</v>
      </c>
      <c r="B4" s="532" t="str">
        <f>IF(VLOOKUP(A4,作業!$W:$AA,2,FALSE)="","",CONCATENATE("【選手　",VLOOKUP(A4,作業!$W:$AA,4,FALSE),"】"))</f>
        <v/>
      </c>
      <c r="C4" s="533"/>
      <c r="D4" s="533"/>
      <c r="E4" s="533"/>
      <c r="F4" s="533"/>
      <c r="G4" s="534"/>
      <c r="H4" s="209">
        <v>16</v>
      </c>
      <c r="I4" s="532" t="str">
        <f>IF(VLOOKUP(H4,作業!$W:$AA,2,FALSE)="","",CONCATENATE("【選手　",VLOOKUP(H4,作業!$W:$AA,4,FALSE),"】"))</f>
        <v/>
      </c>
      <c r="J4" s="533"/>
      <c r="K4" s="533"/>
      <c r="L4" s="533"/>
      <c r="M4" s="533"/>
      <c r="N4" s="534"/>
    </row>
    <row r="5" spans="1:14" ht="35.25" customHeight="1" x14ac:dyDescent="0.2">
      <c r="B5" s="550" t="str">
        <f>IF(VLOOKUP(A4,作業!$W:$AA,2,FALSE)="","",CONCATENATE("(",VLOOKUP(A4,作業!$W:$AA,5,FALSE),")"))</f>
        <v/>
      </c>
      <c r="C5" s="551"/>
      <c r="D5" s="551"/>
      <c r="E5" s="551"/>
      <c r="F5" s="551"/>
      <c r="G5" s="552"/>
      <c r="H5" s="209"/>
      <c r="I5" s="550" t="str">
        <f>IF(VLOOKUP(H4,作業!$W:$AA,2,FALSE)="","",CONCATENATE("(",VLOOKUP(H4,作業!$W:$AA,5,FALSE),")"))</f>
        <v/>
      </c>
      <c r="J5" s="551"/>
      <c r="K5" s="551"/>
      <c r="L5" s="551"/>
      <c r="M5" s="551"/>
      <c r="N5" s="552"/>
    </row>
    <row r="6" spans="1:14" ht="67.5" customHeight="1" x14ac:dyDescent="0.2">
      <c r="B6" s="547" t="s">
        <v>189</v>
      </c>
      <c r="C6" s="548"/>
      <c r="D6" s="548"/>
      <c r="E6" s="548"/>
      <c r="F6" s="548"/>
      <c r="G6" s="549"/>
      <c r="H6" s="209"/>
      <c r="I6" s="547" t="s">
        <v>189</v>
      </c>
      <c r="J6" s="548"/>
      <c r="K6" s="548"/>
      <c r="L6" s="548"/>
      <c r="M6" s="548"/>
      <c r="N6" s="549"/>
    </row>
    <row r="7" spans="1:14" ht="30.75" customHeight="1" x14ac:dyDescent="0.2">
      <c r="B7" s="535" t="str">
        <f>IF(VLOOKUP(A8,作業!$W:$AA,2,FALSE)="","",CONCATENATE("▼ ",VLOOKUP(A8,作業!$W:$AA,2,FALSE)," 選手 ",VLOOKUP(A8,作業!$W:$AA,4,FALSE)))&amp;""</f>
        <v/>
      </c>
      <c r="C7" s="536"/>
      <c r="D7" s="536"/>
      <c r="E7" s="201" t="s">
        <v>188</v>
      </c>
      <c r="F7" s="540" t="str">
        <f>IF(VLOOKUP(A8,作業!$W:$AA,2,FALSE)="","",VLOOKUP(A8,作業!$W:$AA,3,FALSE))&amp;""</f>
        <v/>
      </c>
      <c r="G7" s="541"/>
      <c r="H7" s="213"/>
      <c r="I7" s="535" t="str">
        <f>IF(VLOOKUP(H8,作業!$W:$AA,2,FALSE)="","",CONCATENATE("▼ ",VLOOKUP(H8,作業!$W:$AA,2,FALSE)," 選手 ",VLOOKUP(H8,作業!$W:$AA,4,FALSE)))&amp;""</f>
        <v/>
      </c>
      <c r="J7" s="536"/>
      <c r="K7" s="536"/>
      <c r="L7" s="201" t="s">
        <v>188</v>
      </c>
      <c r="M7" s="540" t="str">
        <f>IF(VLOOKUP(H8,作業!$W:$AA,2,FALSE)="","",VLOOKUP(H8,作業!$W:$AA,3,FALSE))&amp;""</f>
        <v/>
      </c>
      <c r="N7" s="541"/>
    </row>
    <row r="8" spans="1:14" ht="67.5" customHeight="1" x14ac:dyDescent="0.2">
      <c r="A8" s="207">
        <v>17</v>
      </c>
      <c r="B8" s="532" t="str">
        <f>IF(VLOOKUP(A8,作業!$W:$AA,2,FALSE)="","",CONCATENATE("【選手　",VLOOKUP(A8,作業!$W:$AA,4,FALSE),"】"))</f>
        <v/>
      </c>
      <c r="C8" s="533"/>
      <c r="D8" s="533"/>
      <c r="E8" s="533"/>
      <c r="F8" s="533"/>
      <c r="G8" s="534"/>
      <c r="H8" s="209">
        <v>18</v>
      </c>
      <c r="I8" s="532" t="str">
        <f>IF(VLOOKUP(H8,作業!$W:$AA,2,FALSE)="","",CONCATENATE("【選手　",VLOOKUP(H8,作業!$W:$AA,4,FALSE),"】"))</f>
        <v/>
      </c>
      <c r="J8" s="533"/>
      <c r="K8" s="533"/>
      <c r="L8" s="533"/>
      <c r="M8" s="533"/>
      <c r="N8" s="534"/>
    </row>
    <row r="9" spans="1:14" ht="35.25" customHeight="1" x14ac:dyDescent="0.2">
      <c r="B9" s="550" t="str">
        <f>IF(VLOOKUP(A8,作業!$W:$AA,2,FALSE)="","",CONCATENATE("(",VLOOKUP(A8,作業!$W:$AA,5,FALSE),")"))</f>
        <v/>
      </c>
      <c r="C9" s="551"/>
      <c r="D9" s="551"/>
      <c r="E9" s="551"/>
      <c r="F9" s="551"/>
      <c r="G9" s="552"/>
      <c r="H9" s="209"/>
      <c r="I9" s="550" t="str">
        <f>IF(VLOOKUP(H8,作業!$W:$AA,2,FALSE)="","",CONCATENATE("(",VLOOKUP(H8,作業!$W:$AA,5,FALSE),")"))</f>
        <v/>
      </c>
      <c r="J9" s="551"/>
      <c r="K9" s="551"/>
      <c r="L9" s="551"/>
      <c r="M9" s="551"/>
      <c r="N9" s="552"/>
    </row>
    <row r="10" spans="1:14" ht="67.5" customHeight="1" x14ac:dyDescent="0.2">
      <c r="B10" s="547" t="s">
        <v>189</v>
      </c>
      <c r="C10" s="548"/>
      <c r="D10" s="548"/>
      <c r="E10" s="548"/>
      <c r="F10" s="548"/>
      <c r="G10" s="549"/>
      <c r="H10" s="209"/>
      <c r="I10" s="547" t="s">
        <v>189</v>
      </c>
      <c r="J10" s="548"/>
      <c r="K10" s="548"/>
      <c r="L10" s="548"/>
      <c r="M10" s="548"/>
      <c r="N10" s="549"/>
    </row>
    <row r="11" spans="1:14" ht="30.75" customHeight="1" x14ac:dyDescent="0.2">
      <c r="B11" s="535" t="str">
        <f>IF(VLOOKUP(A12,作業!$W:$AA,2,FALSE)="","",CONCATENATE("▼ ",VLOOKUP(A12,作業!$W:$AA,2,FALSE)," 選手 ",VLOOKUP(A12,作業!$W:$AA,4,FALSE)))&amp;""</f>
        <v/>
      </c>
      <c r="C11" s="536"/>
      <c r="D11" s="536"/>
      <c r="E11" s="201" t="s">
        <v>188</v>
      </c>
      <c r="F11" s="540" t="str">
        <f>IF(VLOOKUP(A12,作業!$W:$AA,2,FALSE)="","",VLOOKUP(A12,作業!$W:$AA,3,FALSE))&amp;""</f>
        <v/>
      </c>
      <c r="G11" s="541"/>
      <c r="H11" s="211"/>
      <c r="I11" s="535" t="str">
        <f>IF(VLOOKUP(H12,作業!$W:$AA,2,FALSE)="","",CONCATENATE("▼ ",VLOOKUP(H12,作業!$W:$AA,2,FALSE)," 選手 ",VLOOKUP(H12,作業!$W:$AA,4,FALSE)))&amp;""</f>
        <v/>
      </c>
      <c r="J11" s="536"/>
      <c r="K11" s="536"/>
      <c r="L11" s="201" t="s">
        <v>188</v>
      </c>
      <c r="M11" s="540" t="str">
        <f>IF(VLOOKUP(H12,作業!$W:$AA,2,FALSE)="","",VLOOKUP(H12,作業!$W:$AA,3,FALSE))&amp;""</f>
        <v/>
      </c>
      <c r="N11" s="541"/>
    </row>
    <row r="12" spans="1:14" ht="67.5" customHeight="1" x14ac:dyDescent="0.2">
      <c r="A12" s="207">
        <v>19</v>
      </c>
      <c r="B12" s="532" t="str">
        <f>IF(VLOOKUP(A12,作業!$W:$AA,2,FALSE)="","",CONCATENATE("【選手　",VLOOKUP(A12,作業!$W:$AA,4,FALSE),"】"))</f>
        <v/>
      </c>
      <c r="C12" s="533"/>
      <c r="D12" s="533"/>
      <c r="E12" s="533"/>
      <c r="F12" s="533"/>
      <c r="G12" s="534"/>
      <c r="H12" s="209">
        <v>20</v>
      </c>
      <c r="I12" s="532" t="str">
        <f>IF(VLOOKUP(H12,作業!$W:$AA,2,FALSE)="","",CONCATENATE("【選手　",VLOOKUP(H12,作業!$W:$AA,4,FALSE),"】"))</f>
        <v/>
      </c>
      <c r="J12" s="533"/>
      <c r="K12" s="533"/>
      <c r="L12" s="533"/>
      <c r="M12" s="533"/>
      <c r="N12" s="534"/>
    </row>
    <row r="13" spans="1:14" ht="35.25" customHeight="1" x14ac:dyDescent="0.2">
      <c r="B13" s="550" t="str">
        <f>IF(VLOOKUP(A12,作業!$W:$AA,2,FALSE)="","",CONCATENATE("(",VLOOKUP(A12,作業!$W:$AA,5,FALSE),")"))</f>
        <v/>
      </c>
      <c r="C13" s="551"/>
      <c r="D13" s="551"/>
      <c r="E13" s="551"/>
      <c r="F13" s="551"/>
      <c r="G13" s="552"/>
      <c r="H13" s="209"/>
      <c r="I13" s="550" t="str">
        <f>IF(VLOOKUP(H12,作業!$W:$AA,2,FALSE)="","",CONCATENATE("(",VLOOKUP(H12,作業!$W:$AA,5,FALSE),")"))</f>
        <v/>
      </c>
      <c r="J13" s="551"/>
      <c r="K13" s="551"/>
      <c r="L13" s="551"/>
      <c r="M13" s="551"/>
      <c r="N13" s="552"/>
    </row>
    <row r="14" spans="1:14" ht="67.5" customHeight="1" x14ac:dyDescent="0.2">
      <c r="B14" s="547" t="s">
        <v>189</v>
      </c>
      <c r="C14" s="548"/>
      <c r="D14" s="548"/>
      <c r="E14" s="548"/>
      <c r="F14" s="548"/>
      <c r="G14" s="549"/>
      <c r="H14" s="209"/>
      <c r="I14" s="547" t="s">
        <v>189</v>
      </c>
      <c r="J14" s="548"/>
      <c r="K14" s="548"/>
      <c r="L14" s="548"/>
      <c r="M14" s="548"/>
      <c r="N14" s="549"/>
    </row>
    <row r="15" spans="1:14" ht="30.75" customHeight="1" x14ac:dyDescent="0.2">
      <c r="B15" s="535"/>
      <c r="C15" s="536"/>
      <c r="D15" s="536"/>
      <c r="E15" s="201"/>
      <c r="F15" s="556"/>
      <c r="G15" s="557"/>
      <c r="H15" s="211"/>
      <c r="I15" s="535"/>
      <c r="J15" s="536"/>
      <c r="K15" s="536"/>
      <c r="L15" s="201"/>
      <c r="M15" s="556"/>
      <c r="N15" s="557"/>
    </row>
    <row r="16" spans="1:14" ht="67.5" customHeight="1" x14ac:dyDescent="0.2">
      <c r="B16" s="553"/>
      <c r="C16" s="554"/>
      <c r="D16" s="554"/>
      <c r="E16" s="554"/>
      <c r="F16" s="554"/>
      <c r="G16" s="555"/>
      <c r="H16" s="209"/>
      <c r="I16" s="553"/>
      <c r="J16" s="554"/>
      <c r="K16" s="554"/>
      <c r="L16" s="554"/>
      <c r="M16" s="554"/>
      <c r="N16" s="555"/>
    </row>
    <row r="17" spans="2:14" ht="35.25" customHeight="1" x14ac:dyDescent="0.2">
      <c r="B17" s="212"/>
      <c r="C17" s="14"/>
      <c r="D17" s="14"/>
      <c r="E17" s="14"/>
      <c r="F17" s="14"/>
      <c r="G17" s="14"/>
      <c r="H17" s="209"/>
      <c r="I17" s="212"/>
      <c r="J17" s="14"/>
      <c r="K17" s="14"/>
      <c r="L17" s="14"/>
      <c r="M17" s="14"/>
      <c r="N17" s="14"/>
    </row>
    <row r="18" spans="2:14" ht="67.5" customHeight="1" x14ac:dyDescent="0.2">
      <c r="B18" s="212"/>
      <c r="C18" s="14"/>
      <c r="D18" s="14"/>
      <c r="E18" s="14"/>
      <c r="F18" s="14"/>
      <c r="G18" s="14"/>
      <c r="H18" s="209"/>
      <c r="I18" s="212"/>
      <c r="J18" s="14"/>
      <c r="K18" s="14"/>
      <c r="L18" s="14"/>
      <c r="M18" s="14"/>
      <c r="N18" s="14"/>
    </row>
    <row r="19" spans="2:14" ht="9" customHeight="1" x14ac:dyDescent="0.2"/>
    <row r="20" spans="2:14" x14ac:dyDescent="0.2">
      <c r="B20" s="53" t="s">
        <v>190</v>
      </c>
    </row>
  </sheetData>
  <mergeCells count="38">
    <mergeCell ref="F11:G11"/>
    <mergeCell ref="M11:N11"/>
    <mergeCell ref="B9:G9"/>
    <mergeCell ref="B10:G10"/>
    <mergeCell ref="I9:N9"/>
    <mergeCell ref="I10:N10"/>
    <mergeCell ref="B4:G4"/>
    <mergeCell ref="I4:N4"/>
    <mergeCell ref="B7:D7"/>
    <mergeCell ref="I7:K7"/>
    <mergeCell ref="F7:G7"/>
    <mergeCell ref="M7:N7"/>
    <mergeCell ref="B5:G5"/>
    <mergeCell ref="B6:G6"/>
    <mergeCell ref="I5:N5"/>
    <mergeCell ref="I6:N6"/>
    <mergeCell ref="K1:L2"/>
    <mergeCell ref="M1:N2"/>
    <mergeCell ref="B3:D3"/>
    <mergeCell ref="I3:K3"/>
    <mergeCell ref="F3:G3"/>
    <mergeCell ref="M3:N3"/>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R5" sqref="R5"/>
    </sheetView>
  </sheetViews>
  <sheetFormatPr defaultColWidth="9" defaultRowHeight="14.4" x14ac:dyDescent="0.2"/>
  <cols>
    <col min="1" max="1" width="1.44140625" style="207" customWidth="1"/>
    <col min="2" max="7" width="8" style="1" customWidth="1"/>
    <col min="8" max="8" width="1.44140625" style="202" customWidth="1"/>
    <col min="9" max="14" width="8" style="1" customWidth="1"/>
    <col min="15" max="19" width="6.109375" style="1" customWidth="1"/>
    <col min="20" max="22" width="4.77734375" style="1" customWidth="1"/>
    <col min="23" max="16384" width="9" style="1"/>
  </cols>
  <sheetData>
    <row r="1" spans="1:14" ht="18.75" customHeight="1" x14ac:dyDescent="0.2">
      <c r="K1" s="528" t="str">
        <f>参加者名簿!F5&amp;""</f>
        <v/>
      </c>
      <c r="L1" s="529"/>
      <c r="M1" s="529" t="s">
        <v>2</v>
      </c>
      <c r="N1" s="537"/>
    </row>
    <row r="2" spans="1:14" ht="21.75" customHeight="1" x14ac:dyDescent="0.2">
      <c r="K2" s="530"/>
      <c r="L2" s="531"/>
      <c r="M2" s="531"/>
      <c r="N2" s="538"/>
    </row>
    <row r="3" spans="1:14" ht="30.75" customHeight="1" x14ac:dyDescent="0.2">
      <c r="B3" s="535" t="str">
        <f>IF(VLOOKUP(A4,作業!$W:$AA,2,FALSE)="","",CONCATENATE("▼ ",VLOOKUP(A4,作業!$W:$AA,2,FALSE)," 選手 ",VLOOKUP(A4,作業!$W:$AA,4,FALSE)))&amp;""</f>
        <v/>
      </c>
      <c r="C3" s="536"/>
      <c r="D3" s="536"/>
      <c r="E3" s="201" t="s">
        <v>188</v>
      </c>
      <c r="F3" s="540" t="str">
        <f>IF(VLOOKUP(A4,作業!$W:$AA,2,FALSE)="","",VLOOKUP(A4,作業!$W:$AA,3,FALSE))&amp;""</f>
        <v/>
      </c>
      <c r="G3" s="541"/>
      <c r="H3" s="213"/>
      <c r="I3" s="535" t="str">
        <f>IF(VLOOKUP(H4,作業!$W:$AA,2,FALSE)="","",CONCATENATE("▼ ",VLOOKUP(H4,作業!$W:$AA,2,FALSE)," 選手 ",VLOOKUP(H4,作業!$W:$AA,4,FALSE)))&amp;""</f>
        <v/>
      </c>
      <c r="J3" s="536"/>
      <c r="K3" s="536"/>
      <c r="L3" s="201" t="s">
        <v>188</v>
      </c>
      <c r="M3" s="540" t="str">
        <f>IF(VLOOKUP(H4,作業!$W:$AA,2,FALSE)="","",VLOOKUP(H4,作業!$W:$AA,3,FALSE))&amp;""</f>
        <v/>
      </c>
      <c r="N3" s="541"/>
    </row>
    <row r="4" spans="1:14" ht="67.5" customHeight="1" x14ac:dyDescent="0.2">
      <c r="A4" s="207">
        <v>21</v>
      </c>
      <c r="B4" s="532" t="str">
        <f>IF(VLOOKUP(A4,作業!$W:$AA,2,FALSE)="","",CONCATENATE("【選手　",VLOOKUP(A4,作業!$W:$AA,4,FALSE),"】"))</f>
        <v/>
      </c>
      <c r="C4" s="533"/>
      <c r="D4" s="533"/>
      <c r="E4" s="533"/>
      <c r="F4" s="533"/>
      <c r="G4" s="534"/>
      <c r="H4" s="209">
        <v>22</v>
      </c>
      <c r="I4" s="532" t="str">
        <f>IF(VLOOKUP(H4,作業!$W:$AA,2,FALSE)="","",CONCATENATE("【選手　",VLOOKUP(H4,作業!$W:$AA,4,FALSE),"】"))</f>
        <v/>
      </c>
      <c r="J4" s="533"/>
      <c r="K4" s="533"/>
      <c r="L4" s="533"/>
      <c r="M4" s="533"/>
      <c r="N4" s="534"/>
    </row>
    <row r="5" spans="1:14" ht="35.25" customHeight="1" x14ac:dyDescent="0.2">
      <c r="B5" s="550" t="str">
        <f>IF(VLOOKUP(A4,作業!$W:$AA,2,FALSE)="","",CONCATENATE("(",VLOOKUP(A4,作業!$W:$AA,5,FALSE),")"))</f>
        <v/>
      </c>
      <c r="C5" s="551"/>
      <c r="D5" s="551"/>
      <c r="E5" s="551"/>
      <c r="F5" s="551"/>
      <c r="G5" s="552"/>
      <c r="H5" s="209"/>
      <c r="I5" s="550" t="str">
        <f>IF(VLOOKUP(H4,作業!$W:$AA,2,FALSE)="","",CONCATENATE("(",VLOOKUP(H4,作業!$W:$AA,5,FALSE),")"))</f>
        <v/>
      </c>
      <c r="J5" s="551"/>
      <c r="K5" s="551"/>
      <c r="L5" s="551"/>
      <c r="M5" s="551"/>
      <c r="N5" s="552"/>
    </row>
    <row r="6" spans="1:14" ht="67.5" customHeight="1" x14ac:dyDescent="0.2">
      <c r="B6" s="547" t="s">
        <v>189</v>
      </c>
      <c r="C6" s="548"/>
      <c r="D6" s="548"/>
      <c r="E6" s="548"/>
      <c r="F6" s="548"/>
      <c r="G6" s="549"/>
      <c r="H6" s="209"/>
      <c r="I6" s="547" t="s">
        <v>189</v>
      </c>
      <c r="J6" s="548"/>
      <c r="K6" s="548"/>
      <c r="L6" s="548"/>
      <c r="M6" s="548"/>
      <c r="N6" s="549"/>
    </row>
    <row r="7" spans="1:14" ht="30.75" customHeight="1" x14ac:dyDescent="0.2">
      <c r="B7" s="535" t="str">
        <f>IF(VLOOKUP(A8,作業!$W:$AA,2,FALSE)="","",CONCATENATE("▼ ",VLOOKUP(A8,作業!$W:$AA,2,FALSE)," 選手 ",VLOOKUP(A8,作業!$W:$AA,4,FALSE)))&amp;""</f>
        <v/>
      </c>
      <c r="C7" s="536"/>
      <c r="D7" s="536"/>
      <c r="E7" s="201" t="s">
        <v>188</v>
      </c>
      <c r="F7" s="540" t="str">
        <f>IF(VLOOKUP(A8,作業!$W:$AA,2,FALSE)="","",VLOOKUP(A8,作業!$W:$AA,3,FALSE))&amp;""</f>
        <v/>
      </c>
      <c r="G7" s="541"/>
      <c r="H7" s="213"/>
      <c r="I7" s="535" t="str">
        <f>IF(VLOOKUP(H8,作業!$W:$AA,2,FALSE)="","",CONCATENATE("▼ ",VLOOKUP(H8,作業!$W:$AA,2,FALSE)," 選手 ",VLOOKUP(H8,作業!$W:$AA,4,FALSE)))&amp;""</f>
        <v/>
      </c>
      <c r="J7" s="536"/>
      <c r="K7" s="536"/>
      <c r="L7" s="201" t="s">
        <v>188</v>
      </c>
      <c r="M7" s="540" t="str">
        <f>IF(VLOOKUP(H8,作業!$W:$AA,2,FALSE)="","",VLOOKUP(H8,作業!$W:$AA,3,FALSE))&amp;""</f>
        <v/>
      </c>
      <c r="N7" s="541"/>
    </row>
    <row r="8" spans="1:14" ht="67.5" customHeight="1" x14ac:dyDescent="0.2">
      <c r="A8" s="207">
        <v>23</v>
      </c>
      <c r="B8" s="532" t="str">
        <f>IF(VLOOKUP(A8,作業!$W:$AA,2,FALSE)="","",CONCATENATE("【選手　",VLOOKUP(A8,作業!$W:$AA,4,FALSE),"】"))</f>
        <v/>
      </c>
      <c r="C8" s="533"/>
      <c r="D8" s="533"/>
      <c r="E8" s="533"/>
      <c r="F8" s="533"/>
      <c r="G8" s="534"/>
      <c r="H8" s="209">
        <v>24</v>
      </c>
      <c r="I8" s="532" t="str">
        <f>IF(VLOOKUP(H8,作業!$W:$AA,2,FALSE)="","",CONCATENATE("【選手　",VLOOKUP(H8,作業!$W:$AA,4,FALSE),"】"))</f>
        <v/>
      </c>
      <c r="J8" s="533"/>
      <c r="K8" s="533"/>
      <c r="L8" s="533"/>
      <c r="M8" s="533"/>
      <c r="N8" s="534"/>
    </row>
    <row r="9" spans="1:14" ht="35.25" customHeight="1" x14ac:dyDescent="0.2">
      <c r="B9" s="550" t="str">
        <f>IF(VLOOKUP(A8,作業!$W:$AA,2,FALSE)="","",CONCATENATE("(",VLOOKUP(A8,作業!$W:$AA,5,FALSE),")"))</f>
        <v/>
      </c>
      <c r="C9" s="551"/>
      <c r="D9" s="551"/>
      <c r="E9" s="551"/>
      <c r="F9" s="551"/>
      <c r="G9" s="552"/>
      <c r="H9" s="209"/>
      <c r="I9" s="550" t="str">
        <f>IF(VLOOKUP(H8,作業!$W:$AA,2,FALSE)="","",CONCATENATE("(",VLOOKUP(H8,作業!$W:$AA,5,FALSE),")"))</f>
        <v/>
      </c>
      <c r="J9" s="551"/>
      <c r="K9" s="551"/>
      <c r="L9" s="551"/>
      <c r="M9" s="551"/>
      <c r="N9" s="552"/>
    </row>
    <row r="10" spans="1:14" ht="67.5" customHeight="1" x14ac:dyDescent="0.2">
      <c r="B10" s="547" t="s">
        <v>189</v>
      </c>
      <c r="C10" s="548"/>
      <c r="D10" s="548"/>
      <c r="E10" s="548"/>
      <c r="F10" s="548"/>
      <c r="G10" s="549"/>
      <c r="H10" s="209"/>
      <c r="I10" s="547" t="s">
        <v>189</v>
      </c>
      <c r="J10" s="548"/>
      <c r="K10" s="548"/>
      <c r="L10" s="548"/>
      <c r="M10" s="548"/>
      <c r="N10" s="549"/>
    </row>
    <row r="11" spans="1:14" ht="30.75" customHeight="1" x14ac:dyDescent="0.2">
      <c r="B11" s="535" t="str">
        <f>IF(VLOOKUP(A12,作業!$W:$AA,2,FALSE)="","",CONCATENATE("▼ ",VLOOKUP(A12,作業!$W:$AA,2,FALSE)," 選手 ",VLOOKUP(A12,作業!$W:$AA,4,FALSE)))&amp;""</f>
        <v/>
      </c>
      <c r="C11" s="536"/>
      <c r="D11" s="536"/>
      <c r="E11" s="201" t="s">
        <v>188</v>
      </c>
      <c r="F11" s="540" t="str">
        <f>IF(VLOOKUP(A12,作業!$W:$AA,2,FALSE)="","",VLOOKUP(A12,作業!$W:$AA,3,FALSE))&amp;""</f>
        <v/>
      </c>
      <c r="G11" s="541"/>
      <c r="H11" s="211"/>
      <c r="I11" s="558"/>
      <c r="J11" s="558"/>
      <c r="K11" s="558"/>
      <c r="L11" s="215"/>
      <c r="M11" s="570"/>
      <c r="N11" s="570"/>
    </row>
    <row r="12" spans="1:14" ht="67.5" customHeight="1" x14ac:dyDescent="0.2">
      <c r="A12" s="207">
        <v>25</v>
      </c>
      <c r="B12" s="532" t="str">
        <f>IF(VLOOKUP(A12,作業!$W:$AA,2,FALSE)="","",CONCATENATE("【選手　",VLOOKUP(A12,作業!$W:$AA,4,FALSE),"】"))</f>
        <v/>
      </c>
      <c r="C12" s="533"/>
      <c r="D12" s="533"/>
      <c r="E12" s="533"/>
      <c r="F12" s="533"/>
      <c r="G12" s="534"/>
      <c r="H12" s="209"/>
      <c r="I12" s="566"/>
      <c r="J12" s="567"/>
      <c r="K12" s="567"/>
      <c r="L12" s="567"/>
      <c r="M12" s="567"/>
      <c r="N12" s="567"/>
    </row>
    <row r="13" spans="1:14" ht="35.25" customHeight="1" x14ac:dyDescent="0.2">
      <c r="B13" s="550" t="str">
        <f>IF(VLOOKUP(A12,作業!$W:$AA,2,FALSE)="","",CONCATENATE("(",VLOOKUP(A12,作業!$W:$AA,5,FALSE),")"))</f>
        <v/>
      </c>
      <c r="C13" s="551"/>
      <c r="D13" s="551"/>
      <c r="E13" s="551"/>
      <c r="F13" s="551"/>
      <c r="G13" s="552"/>
      <c r="H13" s="209"/>
      <c r="I13" s="568"/>
      <c r="J13" s="568"/>
      <c r="K13" s="568"/>
      <c r="L13" s="568"/>
      <c r="M13" s="568"/>
      <c r="N13" s="568"/>
    </row>
    <row r="14" spans="1:14" ht="67.5" customHeight="1" x14ac:dyDescent="0.2">
      <c r="B14" s="547" t="s">
        <v>189</v>
      </c>
      <c r="C14" s="548"/>
      <c r="D14" s="548"/>
      <c r="E14" s="548"/>
      <c r="F14" s="548"/>
      <c r="G14" s="549"/>
      <c r="H14" s="209"/>
      <c r="I14" s="569"/>
      <c r="J14" s="569"/>
      <c r="K14" s="569"/>
      <c r="L14" s="569"/>
      <c r="M14" s="569"/>
      <c r="N14" s="569"/>
    </row>
    <row r="15" spans="1:14" ht="30.75" customHeight="1" x14ac:dyDescent="0.2">
      <c r="B15" s="558"/>
      <c r="C15" s="558"/>
      <c r="D15" s="558"/>
      <c r="E15" s="215"/>
      <c r="F15" s="559"/>
      <c r="G15" s="560"/>
      <c r="H15" s="211"/>
      <c r="I15" s="561"/>
      <c r="J15" s="561"/>
      <c r="K15" s="561"/>
      <c r="L15" s="216"/>
      <c r="M15" s="562"/>
      <c r="N15" s="563"/>
    </row>
    <row r="16" spans="1:14" ht="67.5" customHeight="1" x14ac:dyDescent="0.2">
      <c r="B16" s="564"/>
      <c r="C16" s="565"/>
      <c r="D16" s="565"/>
      <c r="E16" s="565"/>
      <c r="F16" s="565"/>
      <c r="G16" s="565"/>
      <c r="H16" s="209"/>
      <c r="I16" s="564"/>
      <c r="J16" s="565"/>
      <c r="K16" s="565"/>
      <c r="L16" s="565"/>
      <c r="M16" s="565"/>
      <c r="N16" s="565"/>
    </row>
    <row r="17" spans="2:14" ht="35.25" customHeight="1" x14ac:dyDescent="0.2">
      <c r="B17" s="212"/>
      <c r="C17" s="14"/>
      <c r="D17" s="14"/>
      <c r="E17" s="14"/>
      <c r="F17" s="14"/>
      <c r="G17" s="14"/>
      <c r="H17" s="209"/>
      <c r="I17" s="212"/>
      <c r="J17" s="14"/>
      <c r="K17" s="14"/>
      <c r="L17" s="14"/>
      <c r="M17" s="14"/>
      <c r="N17" s="14"/>
    </row>
    <row r="18" spans="2:14" ht="67.5" customHeight="1" x14ac:dyDescent="0.2">
      <c r="B18" s="212"/>
      <c r="C18" s="14"/>
      <c r="D18" s="14"/>
      <c r="E18" s="14"/>
      <c r="F18" s="14"/>
      <c r="G18" s="14"/>
      <c r="H18" s="209"/>
      <c r="I18" s="212"/>
      <c r="J18" s="14"/>
      <c r="K18" s="14"/>
      <c r="L18" s="14"/>
      <c r="M18" s="14"/>
      <c r="N18" s="14"/>
    </row>
    <row r="19" spans="2:14" ht="9" customHeight="1" x14ac:dyDescent="0.2"/>
    <row r="20" spans="2:14" x14ac:dyDescent="0.2">
      <c r="B20" s="53" t="s">
        <v>190</v>
      </c>
    </row>
  </sheetData>
  <mergeCells count="38">
    <mergeCell ref="K1:L2"/>
    <mergeCell ref="M1:N2"/>
    <mergeCell ref="B3:D3"/>
    <mergeCell ref="F3:G3"/>
    <mergeCell ref="I3:K3"/>
    <mergeCell ref="M3:N3"/>
    <mergeCell ref="B4:G4"/>
    <mergeCell ref="I4:N4"/>
    <mergeCell ref="B5:G5"/>
    <mergeCell ref="I5:N5"/>
    <mergeCell ref="B6:G6"/>
    <mergeCell ref="I6:N6"/>
    <mergeCell ref="B7:D7"/>
    <mergeCell ref="F7:G7"/>
    <mergeCell ref="I7:K7"/>
    <mergeCell ref="M7:N7"/>
    <mergeCell ref="B8:G8"/>
    <mergeCell ref="I8:N8"/>
    <mergeCell ref="B9:G9"/>
    <mergeCell ref="I9:N9"/>
    <mergeCell ref="B10:G10"/>
    <mergeCell ref="I10:N10"/>
    <mergeCell ref="B11:D11"/>
    <mergeCell ref="F11:G11"/>
    <mergeCell ref="I11:K11"/>
    <mergeCell ref="M11:N11"/>
    <mergeCell ref="B12:G12"/>
    <mergeCell ref="I12:N12"/>
    <mergeCell ref="B13:G13"/>
    <mergeCell ref="I13:N13"/>
    <mergeCell ref="B14:G14"/>
    <mergeCell ref="I14:N14"/>
    <mergeCell ref="B15:D15"/>
    <mergeCell ref="F15:G15"/>
    <mergeCell ref="I15:K15"/>
    <mergeCell ref="M15:N15"/>
    <mergeCell ref="B16:G16"/>
    <mergeCell ref="I16:N16"/>
  </mergeCells>
  <phoneticPr fontId="1"/>
  <printOptions horizontalCentered="1"/>
  <pageMargins left="0.59055118110236227" right="0.19685039370078741" top="0.19685039370078741" bottom="0.19685039370078741"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8"/>
  <sheetViews>
    <sheetView topLeftCell="A34" workbookViewId="0">
      <selection activeCell="G38" sqref="G38"/>
    </sheetView>
  </sheetViews>
  <sheetFormatPr defaultRowHeight="13.2" x14ac:dyDescent="0.2"/>
  <cols>
    <col min="2" max="5" width="12.44140625" customWidth="1"/>
  </cols>
  <sheetData>
    <row r="1" spans="1:5" ht="28.2" x14ac:dyDescent="0.35">
      <c r="A1" s="51" t="s">
        <v>191</v>
      </c>
    </row>
    <row r="2" spans="1:5" ht="30.75" customHeight="1" thickBot="1" x14ac:dyDescent="0.25">
      <c r="B2" t="s">
        <v>44</v>
      </c>
      <c r="C2" t="s">
        <v>45</v>
      </c>
      <c r="D2" t="s">
        <v>46</v>
      </c>
      <c r="E2" t="s">
        <v>47</v>
      </c>
    </row>
    <row r="3" spans="1:5" ht="18" customHeight="1" thickTop="1" thickBot="1" x14ac:dyDescent="0.25">
      <c r="A3" s="50" t="s">
        <v>192</v>
      </c>
      <c r="B3" s="586"/>
      <c r="C3" s="586"/>
      <c r="D3" s="581" t="s">
        <v>193</v>
      </c>
      <c r="E3" s="581" t="s">
        <v>193</v>
      </c>
    </row>
    <row r="4" spans="1:5" ht="18" customHeight="1" thickTop="1" thickBot="1" x14ac:dyDescent="0.25">
      <c r="A4" s="50" t="s">
        <v>194</v>
      </c>
      <c r="B4" s="586"/>
      <c r="C4" s="586"/>
      <c r="D4" s="581"/>
      <c r="E4" s="581"/>
    </row>
    <row r="5" spans="1:5" ht="18" customHeight="1" thickTop="1" thickBot="1" x14ac:dyDescent="0.25">
      <c r="A5" s="50" t="s">
        <v>195</v>
      </c>
      <c r="B5" s="586"/>
      <c r="C5" s="586"/>
      <c r="D5" s="581"/>
      <c r="E5" s="581"/>
    </row>
    <row r="6" spans="1:5" ht="18" customHeight="1" thickTop="1" thickBot="1" x14ac:dyDescent="0.25">
      <c r="A6" s="50" t="s">
        <v>196</v>
      </c>
      <c r="B6" s="586"/>
      <c r="C6" s="586"/>
      <c r="D6" s="581"/>
      <c r="E6" s="581"/>
    </row>
    <row r="7" spans="1:5" ht="18" customHeight="1" thickTop="1" thickBot="1" x14ac:dyDescent="0.25">
      <c r="A7" s="50" t="s">
        <v>197</v>
      </c>
      <c r="B7" s="586"/>
      <c r="C7" s="586"/>
      <c r="D7" s="581"/>
      <c r="E7" s="581"/>
    </row>
    <row r="8" spans="1:5" ht="18" customHeight="1" thickTop="1" thickBot="1" x14ac:dyDescent="0.25">
      <c r="A8" s="50" t="s">
        <v>198</v>
      </c>
      <c r="B8" s="581" t="s">
        <v>193</v>
      </c>
      <c r="C8" s="581" t="s">
        <v>193</v>
      </c>
      <c r="D8" s="582" t="s">
        <v>199</v>
      </c>
      <c r="E8" s="581"/>
    </row>
    <row r="9" spans="1:5" ht="18" customHeight="1" thickTop="1" thickBot="1" x14ac:dyDescent="0.25">
      <c r="A9" s="50" t="s">
        <v>200</v>
      </c>
      <c r="B9" s="581"/>
      <c r="C9" s="581"/>
      <c r="D9" s="582"/>
      <c r="E9" s="581"/>
    </row>
    <row r="10" spans="1:5" ht="18" customHeight="1" thickTop="1" thickBot="1" x14ac:dyDescent="0.25">
      <c r="A10" s="50" t="s">
        <v>201</v>
      </c>
      <c r="B10" s="581"/>
      <c r="C10" s="581"/>
      <c r="D10" s="582"/>
      <c r="E10" s="581"/>
    </row>
    <row r="11" spans="1:5" ht="18" customHeight="1" thickTop="1" thickBot="1" x14ac:dyDescent="0.25">
      <c r="A11" s="50" t="s">
        <v>202</v>
      </c>
      <c r="B11" s="581"/>
      <c r="C11" s="581"/>
      <c r="D11" s="582"/>
      <c r="E11" s="581"/>
    </row>
    <row r="12" spans="1:5" ht="18" customHeight="1" thickTop="1" thickBot="1" x14ac:dyDescent="0.25">
      <c r="A12" s="50" t="s">
        <v>203</v>
      </c>
      <c r="B12" s="581"/>
      <c r="C12" s="581"/>
      <c r="D12" s="582"/>
      <c r="E12" s="581"/>
    </row>
    <row r="13" spans="1:5" ht="18" customHeight="1" thickTop="1" thickBot="1" x14ac:dyDescent="0.25">
      <c r="A13" s="50" t="s">
        <v>204</v>
      </c>
      <c r="B13" s="582" t="s">
        <v>199</v>
      </c>
      <c r="C13" s="581"/>
      <c r="D13" s="587" t="s">
        <v>205</v>
      </c>
      <c r="E13" s="582" t="s">
        <v>199</v>
      </c>
    </row>
    <row r="14" spans="1:5" ht="18" customHeight="1" thickTop="1" thickBot="1" x14ac:dyDescent="0.25">
      <c r="A14" s="50" t="s">
        <v>206</v>
      </c>
      <c r="B14" s="582"/>
      <c r="C14" s="581"/>
      <c r="D14" s="587"/>
      <c r="E14" s="582"/>
    </row>
    <row r="15" spans="1:5" ht="18" customHeight="1" thickTop="1" thickBot="1" x14ac:dyDescent="0.25">
      <c r="A15" s="50" t="s">
        <v>207</v>
      </c>
      <c r="B15" s="582"/>
      <c r="C15" s="581"/>
      <c r="D15" s="587"/>
      <c r="E15" s="582"/>
    </row>
    <row r="16" spans="1:5" ht="18" customHeight="1" thickTop="1" thickBot="1" x14ac:dyDescent="0.25">
      <c r="A16" s="50" t="s">
        <v>208</v>
      </c>
      <c r="B16" s="582"/>
      <c r="C16" s="581"/>
      <c r="D16" s="587"/>
      <c r="E16" s="582"/>
    </row>
    <row r="17" spans="1:5" ht="18" customHeight="1" thickTop="1" thickBot="1" x14ac:dyDescent="0.25">
      <c r="A17" s="50" t="s">
        <v>209</v>
      </c>
      <c r="B17" s="582"/>
      <c r="C17" s="581"/>
      <c r="D17" s="587"/>
      <c r="E17" s="582"/>
    </row>
    <row r="18" spans="1:5" ht="18" customHeight="1" thickTop="1" thickBot="1" x14ac:dyDescent="0.25">
      <c r="A18" s="50" t="s">
        <v>210</v>
      </c>
      <c r="B18" s="587" t="s">
        <v>205</v>
      </c>
      <c r="C18" s="582" t="s">
        <v>199</v>
      </c>
      <c r="D18" s="589" t="s">
        <v>211</v>
      </c>
      <c r="E18" s="582"/>
    </row>
    <row r="19" spans="1:5" ht="18" customHeight="1" thickTop="1" thickBot="1" x14ac:dyDescent="0.25">
      <c r="A19" s="50" t="s">
        <v>212</v>
      </c>
      <c r="B19" s="587"/>
      <c r="C19" s="582"/>
      <c r="D19" s="589"/>
      <c r="E19" s="582"/>
    </row>
    <row r="20" spans="1:5" ht="18" customHeight="1" thickTop="1" thickBot="1" x14ac:dyDescent="0.25">
      <c r="A20" s="50" t="s">
        <v>213</v>
      </c>
      <c r="B20" s="587"/>
      <c r="C20" s="582"/>
      <c r="D20" s="589"/>
      <c r="E20" s="582"/>
    </row>
    <row r="21" spans="1:5" ht="18" customHeight="1" thickTop="1" thickBot="1" x14ac:dyDescent="0.25">
      <c r="A21" s="50" t="s">
        <v>214</v>
      </c>
      <c r="B21" s="587"/>
      <c r="C21" s="582"/>
      <c r="D21" s="589"/>
      <c r="E21" s="582"/>
    </row>
    <row r="22" spans="1:5" ht="18" customHeight="1" thickTop="1" thickBot="1" x14ac:dyDescent="0.25">
      <c r="A22" s="50" t="s">
        <v>215</v>
      </c>
      <c r="B22" s="587"/>
      <c r="C22" s="582"/>
      <c r="D22" s="592"/>
      <c r="E22" s="585"/>
    </row>
    <row r="23" spans="1:5" ht="18" customHeight="1" thickTop="1" thickBot="1" x14ac:dyDescent="0.25">
      <c r="A23" s="50" t="s">
        <v>216</v>
      </c>
      <c r="B23" s="589" t="s">
        <v>211</v>
      </c>
      <c r="C23" s="588"/>
      <c r="D23" s="575" t="s">
        <v>217</v>
      </c>
      <c r="E23" s="578" t="s">
        <v>205</v>
      </c>
    </row>
    <row r="24" spans="1:5" ht="18" customHeight="1" thickTop="1" thickBot="1" x14ac:dyDescent="0.25">
      <c r="A24" s="50" t="s">
        <v>218</v>
      </c>
      <c r="B24" s="589"/>
      <c r="C24" s="588"/>
      <c r="D24" s="576"/>
      <c r="E24" s="579"/>
    </row>
    <row r="25" spans="1:5" ht="18" customHeight="1" thickTop="1" thickBot="1" x14ac:dyDescent="0.25">
      <c r="A25" s="50" t="s">
        <v>219</v>
      </c>
      <c r="B25" s="589"/>
      <c r="C25" s="588"/>
      <c r="D25" s="576"/>
      <c r="E25" s="579"/>
    </row>
    <row r="26" spans="1:5" ht="18" customHeight="1" thickTop="1" thickBot="1" x14ac:dyDescent="0.25">
      <c r="A26" s="50" t="s">
        <v>220</v>
      </c>
      <c r="B26" s="589"/>
      <c r="C26" s="588"/>
      <c r="D26" s="576"/>
      <c r="E26" s="579"/>
    </row>
    <row r="27" spans="1:5" ht="18" customHeight="1" thickTop="1" thickBot="1" x14ac:dyDescent="0.25">
      <c r="A27" s="50" t="s">
        <v>221</v>
      </c>
      <c r="B27" s="589"/>
      <c r="C27" s="588"/>
      <c r="D27" s="576"/>
      <c r="E27" s="579"/>
    </row>
    <row r="28" spans="1:5" ht="18" customHeight="1" thickTop="1" thickBot="1" x14ac:dyDescent="0.25">
      <c r="A28" s="50" t="s">
        <v>222</v>
      </c>
      <c r="B28" s="591" t="s">
        <v>217</v>
      </c>
      <c r="C28" s="583" t="s">
        <v>205</v>
      </c>
      <c r="D28" s="576"/>
      <c r="E28" s="579"/>
    </row>
    <row r="29" spans="1:5" ht="18" customHeight="1" thickTop="1" thickBot="1" x14ac:dyDescent="0.25">
      <c r="A29" s="50" t="s">
        <v>223</v>
      </c>
      <c r="B29" s="591"/>
      <c r="C29" s="583"/>
      <c r="D29" s="576"/>
      <c r="E29" s="579"/>
    </row>
    <row r="30" spans="1:5" ht="18" customHeight="1" thickTop="1" thickBot="1" x14ac:dyDescent="0.25">
      <c r="A30" s="50" t="s">
        <v>224</v>
      </c>
      <c r="B30" s="591"/>
      <c r="C30" s="583"/>
      <c r="D30" s="576"/>
      <c r="E30" s="579"/>
    </row>
    <row r="31" spans="1:5" ht="18" customHeight="1" thickTop="1" thickBot="1" x14ac:dyDescent="0.25">
      <c r="A31" s="50" t="s">
        <v>225</v>
      </c>
      <c r="B31" s="591"/>
      <c r="C31" s="583"/>
      <c r="D31" s="576"/>
      <c r="E31" s="579"/>
    </row>
    <row r="32" spans="1:5" ht="18" customHeight="1" thickTop="1" thickBot="1" x14ac:dyDescent="0.25">
      <c r="A32" s="50" t="s">
        <v>226</v>
      </c>
      <c r="B32" s="591"/>
      <c r="C32" s="583"/>
      <c r="D32" s="576"/>
      <c r="E32" s="579"/>
    </row>
    <row r="33" spans="1:5" ht="18" customHeight="1" thickTop="1" thickBot="1" x14ac:dyDescent="0.25">
      <c r="A33" s="50" t="s">
        <v>227</v>
      </c>
      <c r="B33" s="590" t="s">
        <v>228</v>
      </c>
      <c r="C33" s="583"/>
      <c r="D33" s="576"/>
      <c r="E33" s="579"/>
    </row>
    <row r="34" spans="1:5" ht="18" customHeight="1" thickTop="1" thickBot="1" x14ac:dyDescent="0.25">
      <c r="A34" s="50" t="s">
        <v>229</v>
      </c>
      <c r="B34" s="590"/>
      <c r="C34" s="583"/>
      <c r="D34" s="576"/>
      <c r="E34" s="579"/>
    </row>
    <row r="35" spans="1:5" ht="18" customHeight="1" thickTop="1" thickBot="1" x14ac:dyDescent="0.25">
      <c r="A35" s="50" t="s">
        <v>230</v>
      </c>
      <c r="B35" s="590"/>
      <c r="C35" s="583"/>
      <c r="D35" s="576"/>
      <c r="E35" s="579"/>
    </row>
    <row r="36" spans="1:5" ht="18" customHeight="1" thickTop="1" thickBot="1" x14ac:dyDescent="0.25">
      <c r="A36" s="50" t="s">
        <v>231</v>
      </c>
      <c r="B36" s="590"/>
      <c r="C36" s="583"/>
      <c r="D36" s="576"/>
      <c r="E36" s="579"/>
    </row>
    <row r="37" spans="1:5" ht="18" customHeight="1" thickTop="1" thickBot="1" x14ac:dyDescent="0.25">
      <c r="A37" s="50" t="s">
        <v>232</v>
      </c>
      <c r="B37" s="590"/>
      <c r="C37" s="584"/>
      <c r="D37" s="576"/>
      <c r="E37" s="579"/>
    </row>
    <row r="38" spans="1:5" ht="18" customHeight="1" thickTop="1" thickBot="1" x14ac:dyDescent="0.25">
      <c r="A38" s="50" t="s">
        <v>233</v>
      </c>
      <c r="B38" s="571" t="s">
        <v>234</v>
      </c>
      <c r="C38" s="572" t="s">
        <v>211</v>
      </c>
      <c r="D38" s="576"/>
      <c r="E38" s="579"/>
    </row>
    <row r="39" spans="1:5" ht="14.4" thickTop="1" thickBot="1" x14ac:dyDescent="0.25">
      <c r="A39" s="50" t="s">
        <v>235</v>
      </c>
      <c r="B39" s="571"/>
      <c r="C39" s="573"/>
      <c r="D39" s="576"/>
      <c r="E39" s="579"/>
    </row>
    <row r="40" spans="1:5" ht="14.4" thickTop="1" thickBot="1" x14ac:dyDescent="0.25">
      <c r="A40" s="50" t="s">
        <v>236</v>
      </c>
      <c r="B40" s="571"/>
      <c r="C40" s="573"/>
      <c r="D40" s="576"/>
      <c r="E40" s="579"/>
    </row>
    <row r="41" spans="1:5" ht="14.4" thickTop="1" thickBot="1" x14ac:dyDescent="0.25">
      <c r="A41" s="50" t="s">
        <v>237</v>
      </c>
      <c r="B41" s="571"/>
      <c r="C41" s="573"/>
      <c r="D41" s="576"/>
      <c r="E41" s="579"/>
    </row>
    <row r="42" spans="1:5" ht="14.4" thickTop="1" thickBot="1" x14ac:dyDescent="0.25">
      <c r="A42" s="50" t="s">
        <v>238</v>
      </c>
      <c r="B42" s="571"/>
      <c r="C42" s="573"/>
      <c r="D42" s="576"/>
      <c r="E42" s="579"/>
    </row>
    <row r="43" spans="1:5" ht="14.4" thickTop="1" thickBot="1" x14ac:dyDescent="0.25">
      <c r="A43" s="50" t="s">
        <v>239</v>
      </c>
      <c r="B43" s="571" t="s">
        <v>240</v>
      </c>
      <c r="C43" s="573"/>
      <c r="D43" s="576"/>
      <c r="E43" s="579"/>
    </row>
    <row r="44" spans="1:5" ht="14.4" thickTop="1" thickBot="1" x14ac:dyDescent="0.25">
      <c r="B44" s="571"/>
      <c r="C44" s="573"/>
      <c r="D44" s="576"/>
      <c r="E44" s="579"/>
    </row>
    <row r="45" spans="1:5" ht="14.4" thickTop="1" thickBot="1" x14ac:dyDescent="0.25">
      <c r="B45" s="571"/>
      <c r="C45" s="573"/>
      <c r="D45" s="576"/>
      <c r="E45" s="579"/>
    </row>
    <row r="46" spans="1:5" ht="14.4" thickTop="1" thickBot="1" x14ac:dyDescent="0.25">
      <c r="B46" s="571"/>
      <c r="C46" s="573"/>
      <c r="D46" s="576"/>
      <c r="E46" s="579"/>
    </row>
    <row r="47" spans="1:5" ht="14.4" thickTop="1" thickBot="1" x14ac:dyDescent="0.25">
      <c r="B47" s="571"/>
      <c r="C47" s="574"/>
      <c r="D47" s="577"/>
      <c r="E47" s="580"/>
    </row>
    <row r="48" spans="1:5" ht="13.8" thickTop="1" x14ac:dyDescent="0.2">
      <c r="E48" s="233"/>
    </row>
  </sheetData>
  <mergeCells count="22">
    <mergeCell ref="D3:D7"/>
    <mergeCell ref="B13:B17"/>
    <mergeCell ref="C28:C37"/>
    <mergeCell ref="E3:E12"/>
    <mergeCell ref="E13:E22"/>
    <mergeCell ref="D8:D12"/>
    <mergeCell ref="B3:B7"/>
    <mergeCell ref="B8:B12"/>
    <mergeCell ref="D13:D17"/>
    <mergeCell ref="C18:C27"/>
    <mergeCell ref="B23:B27"/>
    <mergeCell ref="B33:B37"/>
    <mergeCell ref="B18:B22"/>
    <mergeCell ref="C3:C7"/>
    <mergeCell ref="B28:B32"/>
    <mergeCell ref="D18:D22"/>
    <mergeCell ref="B43:B47"/>
    <mergeCell ref="C38:C47"/>
    <mergeCell ref="D23:D47"/>
    <mergeCell ref="E23:E47"/>
    <mergeCell ref="C8:C17"/>
    <mergeCell ref="B38:B42"/>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3.2" x14ac:dyDescent="0.2"/>
  <cols>
    <col min="23" max="23" width="3.44140625" bestFit="1" customWidth="1"/>
    <col min="24" max="24" width="12.44140625" bestFit="1" customWidth="1"/>
  </cols>
  <sheetData>
    <row r="1" spans="1:28" x14ac:dyDescent="0.2">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199" t="str">
        <f>参加者名簿!Q16</f>
        <v>　　　/　/</v>
      </c>
      <c r="S3" s="199">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199" t="str">
        <f>参加者名簿!Q17</f>
        <v>　　　/　/</v>
      </c>
      <c r="S4" s="199">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199" t="str">
        <f>参加者名簿!Q18</f>
        <v>　　　/　/</v>
      </c>
      <c r="S5" s="199">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199" t="str">
        <f>参加者名簿!Q19</f>
        <v>　　　/　/</v>
      </c>
      <c r="S6" s="199">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199" t="str">
        <f>参加者名簿!Q20</f>
        <v>　　　/　/</v>
      </c>
      <c r="S7" s="199">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199" t="str">
        <f>参加者名簿!Q21</f>
        <v>　　　/　/</v>
      </c>
      <c r="S8" s="199">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199" t="str">
        <f>参加者名簿!Q22</f>
        <v>　　　/　/</v>
      </c>
      <c r="S9" s="199">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199" t="str">
        <f>参加者名簿!Q23</f>
        <v>　　　/　/</v>
      </c>
      <c r="S10" s="199">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199" t="str">
        <f>参加者名簿!Q24</f>
        <v>　　　/　/</v>
      </c>
      <c r="S11" s="199">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199" t="str">
        <f>参加者名簿!Q25</f>
        <v>　　　/　/</v>
      </c>
      <c r="S12" s="199">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199" t="str">
        <f>参加者名簿!Q26</f>
        <v>　　　/　/</v>
      </c>
      <c r="S13" s="199">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199" t="str">
        <f>参加者名簿!Q27</f>
        <v>　　　/　/</v>
      </c>
      <c r="S14" s="199">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199" t="str">
        <f>参加者名簿!Q28</f>
        <v>　　　/　/</v>
      </c>
      <c r="S15" s="199">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199" t="str">
        <f>参加者名簿!Q29</f>
        <v>　　　/　/</v>
      </c>
      <c r="S16" s="199">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199" t="str">
        <f>参加者名簿!Q30</f>
        <v>　　　/　/</v>
      </c>
      <c r="S17" s="199">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199" t="str">
        <f>参加者名簿!Q31</f>
        <v>　　　/　/</v>
      </c>
      <c r="S18" s="199">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199" t="str">
        <f>参加者名簿!Q32</f>
        <v>　　　/　/</v>
      </c>
      <c r="S19" s="199">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199" t="str">
        <f>参加者名簿!Q33</f>
        <v>　　　/　/</v>
      </c>
      <c r="S20" s="199">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199" t="str">
        <f>参加者名簿!Q34</f>
        <v>　　　/　/</v>
      </c>
      <c r="S21" s="199">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199" t="str">
        <f>参加者名簿!Q35</f>
        <v>　　　/　/</v>
      </c>
      <c r="S22" s="199">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199" t="str">
        <f>参加者名簿!Q36</f>
        <v>　　　/　/</v>
      </c>
      <c r="S23" s="199">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199" t="str">
        <f>参加者名簿!Q37</f>
        <v>　　　/　/</v>
      </c>
      <c r="S24" s="199">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199" t="str">
        <f>参加者名簿!Q38</f>
        <v>　　　/　/</v>
      </c>
      <c r="S25" s="199">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199" t="str">
        <f>参加者名簿!Q39</f>
        <v>　　　/　/</v>
      </c>
      <c r="S26" s="199">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199" t="str">
        <f>参加者名簿!Q40</f>
        <v>　　　/　/</v>
      </c>
      <c r="S27" s="199">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参加者名簿!V45</f>
        <v>0</v>
      </c>
      <c r="V31">
        <f>参加者名簿!U45</f>
        <v>0</v>
      </c>
      <c r="W31">
        <v>29</v>
      </c>
    </row>
    <row r="32" spans="1:28" x14ac:dyDescent="0.2">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参加者名簿!V46</f>
        <v>0</v>
      </c>
      <c r="V32">
        <f>参加者名簿!U46</f>
        <v>0</v>
      </c>
      <c r="W32">
        <v>30</v>
      </c>
    </row>
    <row r="33" spans="3:23" x14ac:dyDescent="0.2">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参加者名簿!V47</f>
        <v>0</v>
      </c>
      <c r="V33">
        <f>参加者名簿!U47</f>
        <v>0</v>
      </c>
      <c r="W33">
        <v>31</v>
      </c>
    </row>
    <row r="34" spans="3:23" x14ac:dyDescent="0.2">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200">
        <f>参加者名簿!L48</f>
        <v>0</v>
      </c>
      <c r="N34" s="200">
        <f>参加者名簿!M48</f>
        <v>0</v>
      </c>
      <c r="O34" s="200">
        <f>参加者名簿!N48</f>
        <v>0</v>
      </c>
      <c r="P34" s="200">
        <f>参加者名簿!O48</f>
        <v>0</v>
      </c>
      <c r="Q34" s="200">
        <f>参加者名簿!P48</f>
        <v>0</v>
      </c>
      <c r="R34" s="200">
        <f>参加者名簿!Q48</f>
        <v>0</v>
      </c>
      <c r="S34" s="200">
        <f>参加者名簿!R48</f>
        <v>0</v>
      </c>
      <c r="T34" s="200">
        <f>参加者名簿!S48</f>
        <v>0</v>
      </c>
      <c r="U34">
        <f>参加者名簿!V48</f>
        <v>0</v>
      </c>
      <c r="V34" s="200">
        <f>参加者名簿!U48</f>
        <v>0</v>
      </c>
      <c r="W34">
        <v>32</v>
      </c>
    </row>
    <row r="35" spans="3:23" x14ac:dyDescent="0.2">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200">
        <f>参加者名簿!L49</f>
        <v>0</v>
      </c>
      <c r="N35" s="200">
        <f>参加者名簿!M49</f>
        <v>0</v>
      </c>
      <c r="O35" s="200">
        <f>参加者名簿!N49</f>
        <v>0</v>
      </c>
      <c r="P35" s="200">
        <f>参加者名簿!O49</f>
        <v>0</v>
      </c>
      <c r="Q35" s="200">
        <f>参加者名簿!P49</f>
        <v>0</v>
      </c>
      <c r="R35" s="200">
        <f>参加者名簿!Q49</f>
        <v>0</v>
      </c>
      <c r="S35" s="200">
        <f>参加者名簿!R49</f>
        <v>0</v>
      </c>
      <c r="T35" s="200">
        <f>参加者名簿!S49</f>
        <v>0</v>
      </c>
      <c r="U35">
        <f>参加者名簿!V49</f>
        <v>0</v>
      </c>
      <c r="V35" s="200">
        <f>参加者名簿!U49</f>
        <v>0</v>
      </c>
      <c r="W35">
        <v>33</v>
      </c>
    </row>
    <row r="36" spans="3:23" x14ac:dyDescent="0.2">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参加者名簿!V50</f>
        <v>0</v>
      </c>
      <c r="V36">
        <f>参加者名簿!U50</f>
        <v>0</v>
      </c>
      <c r="W36">
        <v>34</v>
      </c>
    </row>
    <row r="37" spans="3:23" x14ac:dyDescent="0.2">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参加者名簿!V51</f>
        <v>0</v>
      </c>
      <c r="V37">
        <f>参加者名簿!U51</f>
        <v>0</v>
      </c>
      <c r="W37">
        <v>35</v>
      </c>
    </row>
    <row r="38" spans="3:23" x14ac:dyDescent="0.2">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参加者名簿!V52</f>
        <v>0</v>
      </c>
      <c r="V38">
        <f>参加者名簿!U52</f>
        <v>0</v>
      </c>
      <c r="W38">
        <v>36</v>
      </c>
    </row>
    <row r="39" spans="3:23" x14ac:dyDescent="0.2">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参加者名簿!V53</f>
        <v>0</v>
      </c>
      <c r="V39">
        <f>参加者名簿!U53</f>
        <v>0</v>
      </c>
      <c r="W39">
        <v>37</v>
      </c>
    </row>
    <row r="40" spans="3:23" x14ac:dyDescent="0.2">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参加者名簿!V54</f>
        <v>0</v>
      </c>
      <c r="V40">
        <f>参加者名簿!U54</f>
        <v>0</v>
      </c>
      <c r="W40">
        <v>38</v>
      </c>
    </row>
    <row r="41" spans="3:23" x14ac:dyDescent="0.2">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参加者名簿!V55</f>
        <v>0</v>
      </c>
      <c r="V41">
        <f>参加者名簿!U55</f>
        <v>0</v>
      </c>
      <c r="W41">
        <v>39</v>
      </c>
    </row>
    <row r="42" spans="3:23" x14ac:dyDescent="0.2">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参加者名簿!V56</f>
        <v>0</v>
      </c>
      <c r="V42">
        <f>参加者名簿!U56</f>
        <v>0</v>
      </c>
      <c r="W42">
        <v>40</v>
      </c>
    </row>
    <row r="43" spans="3:23" x14ac:dyDescent="0.2">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参加者名簿!V57</f>
        <v>0</v>
      </c>
      <c r="V43">
        <f>参加者名簿!U57</f>
        <v>0</v>
      </c>
      <c r="W43">
        <v>41</v>
      </c>
    </row>
    <row r="44" spans="3:23" x14ac:dyDescent="0.2">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参加者名簿!V58</f>
        <v>0</v>
      </c>
      <c r="V44">
        <f>参加者名簿!U58</f>
        <v>0</v>
      </c>
      <c r="W44">
        <v>42</v>
      </c>
    </row>
    <row r="45" spans="3:23" x14ac:dyDescent="0.2">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参加者名簿!V59</f>
        <v>0</v>
      </c>
      <c r="V45">
        <f>参加者名簿!U59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参加者名簿　記入注記</vt:lpstr>
      <vt:lpstr>臨時監督申請書　記入注記</vt:lpstr>
      <vt:lpstr>臨時監督申請書</vt:lpstr>
      <vt:lpstr>参加者名簿</vt:lpstr>
      <vt:lpstr>コーチ申請書 </vt:lpstr>
      <vt:lpstr>会員証等写し貼付用紙①</vt:lpstr>
      <vt:lpstr>用紙②7～14</vt:lpstr>
      <vt:lpstr>用紙③15～20</vt:lpstr>
      <vt:lpstr>用紙④21～25</vt:lpstr>
      <vt:lpstr>区分表</vt:lpstr>
      <vt:lpstr>作業</vt:lpstr>
      <vt:lpstr>'コーチ申請書 '!Print_Area</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資格</dc:creator>
  <cp:keywords/>
  <dc:description/>
  <cp:lastModifiedBy>栗原 洋和</cp:lastModifiedBy>
  <cp:revision/>
  <dcterms:created xsi:type="dcterms:W3CDTF">2001-02-16T04:02:20Z</dcterms:created>
  <dcterms:modified xsi:type="dcterms:W3CDTF">2025-05-21T02:14:14Z</dcterms:modified>
  <cp:category/>
  <cp:contentStatus/>
</cp:coreProperties>
</file>