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16" activeTab="5"/>
  </bookViews>
  <sheets>
    <sheet name="4-1領収証(謝金・旅費支払（謝金から源泉）)" sheetId="1" r:id="rId1"/>
    <sheet name="4-1白紙" sheetId="2" r:id="rId2"/>
    <sheet name="4-1データ元" sheetId="3" r:id="rId3"/>
    <sheet name="4-2領収証（謝金・旅費支払（両方から源泉））" sheetId="4" r:id="rId4"/>
    <sheet name="4-2白紙" sheetId="5" r:id="rId5"/>
    <sheet name="4-2データ元" sheetId="6" r:id="rId6"/>
  </sheets>
  <definedNames>
    <definedName name="_xlnm.Print_Area" localSheetId="1">'4-1白紙'!$A$1:$J$31</definedName>
    <definedName name="_xlnm.Print_Area" localSheetId="0">'4-1領収証(謝金・旅費支払（謝金から源泉）)'!$A$1:$J$31</definedName>
    <definedName name="_xlnm.Print_Area" localSheetId="4">'4-2白紙'!$A$1:$J$31</definedName>
    <definedName name="_xlnm.Print_Area" localSheetId="3">'4-2領収証（謝金・旅費支払（両方から源泉））'!$A$1:$J$31</definedName>
  </definedNames>
  <calcPr fullCalcOnLoad="1"/>
</workbook>
</file>

<file path=xl/sharedStrings.xml><?xml version="1.0" encoding="utf-8"?>
<sst xmlns="http://schemas.openxmlformats.org/spreadsheetml/2006/main" count="417" uniqueCount="99">
  <si>
    <t>様</t>
  </si>
  <si>
    <t xml:space="preserve"> 金　額</t>
  </si>
  <si>
    <t/>
  </si>
  <si>
    <t>円</t>
  </si>
  <si>
    <t>　但し：</t>
  </si>
  <si>
    <t>～</t>
  </si>
  <si>
    <t>＜旅費＞</t>
  </si>
  <si>
    <t>交通費</t>
  </si>
  <si>
    <t>(往復)</t>
  </si>
  <si>
    <t>円＊</t>
  </si>
  <si>
    <t xml:space="preserve"> ＝</t>
  </si>
  <si>
    <t>謝金</t>
  </si>
  <si>
    <t>上記金額正に領収いたしました。</t>
  </si>
  <si>
    <t>平成     年     月      日</t>
  </si>
  <si>
    <t>〒</t>
  </si>
  <si>
    <t>印</t>
  </si>
  <si>
    <t>No.</t>
  </si>
  <si>
    <t>期日１</t>
  </si>
  <si>
    <t>期日２</t>
  </si>
  <si>
    <t>氏名</t>
  </si>
  <si>
    <t>会場</t>
  </si>
  <si>
    <t>区分</t>
  </si>
  <si>
    <t>自宅最寄駅</t>
  </si>
  <si>
    <t>会場最寄駅</t>
  </si>
  <si>
    <t>謝金単価</t>
  </si>
  <si>
    <t>交通費小計</t>
  </si>
  <si>
    <t>謝金額</t>
  </si>
  <si>
    <t>合計</t>
  </si>
  <si>
    <t>支給額</t>
  </si>
  <si>
    <t>旅費・謝金</t>
  </si>
  <si>
    <t>源泉</t>
  </si>
  <si>
    <t>謝金単価2</t>
  </si>
  <si>
    <t>謝金額2</t>
  </si>
  <si>
    <t>泊数</t>
  </si>
  <si>
    <t>川崎</t>
  </si>
  <si>
    <t>として</t>
  </si>
  <si>
    <t>用務先:</t>
  </si>
  <si>
    <t>＜謝金＞</t>
  </si>
  <si>
    <t>円</t>
  </si>
  <si>
    <t>差引支給額</t>
  </si>
  <si>
    <t>として</t>
  </si>
  <si>
    <t>用務先:</t>
  </si>
  <si>
    <t>旅費小計</t>
  </si>
  <si>
    <t>謝金小計</t>
  </si>
  <si>
    <t>旅費＋謝金</t>
  </si>
  <si>
    <t>謝金小計</t>
  </si>
  <si>
    <t>日</t>
  </si>
  <si>
    <t>源泉徴収所得税額　（謝金）×10％</t>
  </si>
  <si>
    <t>源泉徴収所得税額　（謝金）×10％</t>
  </si>
  <si>
    <t>￥</t>
  </si>
  <si>
    <t>岸記念体育会館</t>
  </si>
  <si>
    <t>旅費・謝金</t>
  </si>
  <si>
    <t>原宿</t>
  </si>
  <si>
    <t>講演会講演者</t>
  </si>
  <si>
    <t>謝金・旅費</t>
  </si>
  <si>
    <t>札幌</t>
  </si>
  <si>
    <t>日数</t>
  </si>
  <si>
    <t>日数2</t>
  </si>
  <si>
    <t>日</t>
  </si>
  <si>
    <t>自宅住所</t>
  </si>
  <si>
    <t>自宅住所</t>
  </si>
  <si>
    <t>氏　　　名</t>
  </si>
  <si>
    <t>　　　　　　　　　　　　　　　　　　　　　　　　スポーツクラブ　御中</t>
  </si>
  <si>
    <t>期日:</t>
  </si>
  <si>
    <t>体協　太郎</t>
  </si>
  <si>
    <t>東京　英雄</t>
  </si>
  <si>
    <t>事業区分</t>
  </si>
  <si>
    <t>【スポーツ教室開催費】</t>
  </si>
  <si>
    <t>事業名</t>
  </si>
  <si>
    <t>ちびっこスポーツ教室</t>
  </si>
  <si>
    <t>事業区分</t>
  </si>
  <si>
    <t>事業名</t>
  </si>
  <si>
    <t>公認スポーツ指導者</t>
  </si>
  <si>
    <t>源泉徴収所得税額　（旅費＋謝金）×10％</t>
  </si>
  <si>
    <t>氏　　　名</t>
  </si>
  <si>
    <t>　　　　　　　　　　　　　　　　　　　　　　　　スポーツクラブ　御中</t>
  </si>
  <si>
    <t>日数</t>
  </si>
  <si>
    <t>日本　三郎</t>
  </si>
  <si>
    <t>【スポーツ交流大会開催費】</t>
  </si>
  <si>
    <t>神南地区スポーツフェスティバル</t>
  </si>
  <si>
    <t>実技指導者</t>
  </si>
  <si>
    <t>として</t>
  </si>
  <si>
    <t>用務先:</t>
  </si>
  <si>
    <t>￥</t>
  </si>
  <si>
    <t>氏名</t>
  </si>
  <si>
    <t>会場</t>
  </si>
  <si>
    <t>区分</t>
  </si>
  <si>
    <t>旅費・謝金</t>
  </si>
  <si>
    <t>期日１</t>
  </si>
  <si>
    <t>期日２</t>
  </si>
  <si>
    <t>自宅最寄駅</t>
  </si>
  <si>
    <t>会場最寄駅</t>
  </si>
  <si>
    <t>交通費小計</t>
  </si>
  <si>
    <t>謝金単価</t>
  </si>
  <si>
    <t>謝金額</t>
  </si>
  <si>
    <t>合計</t>
  </si>
  <si>
    <t>源泉</t>
  </si>
  <si>
    <t>支給額</t>
  </si>
  <si>
    <t>旅費・謝金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</si>
</sst>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\&quot;#,##0"/>
    <numFmt numFmtId="178" formatCode="m/d"/>
    <numFmt numFmtId="179" formatCode="#,##0&quot;泊&quot;"/>
    <numFmt numFmtId="180" formatCode="#,##0&quot;日&quot;"/>
    <numFmt numFmtId="181" formatCode="#,###&quot;日&quot;"/>
    <numFmt numFmtId="182" formatCode="&quot;@&quot;#,##0"/>
    <numFmt numFmtId="183" formatCode="&quot;$&quot;#,##0_);[Red]\(&quot;$&quot;#,##0\)"/>
    <numFmt numFmtId="184" formatCode="&quot;$&quot;#,##0.00_);[Red]\(&quot;$&quot;#,##0.00\)"/>
    <numFmt numFmtId="185" formatCode="#,###&quot;泊&quot;"/>
    <numFmt numFmtId="186" formatCode="&quot;（&quot;#,##0&quot;）&quot;"/>
    <numFmt numFmtId="187" formatCode="#,###&quot;回&quot;"/>
    <numFmt numFmtId="188" formatCode="#,###&quot;円&quot;"/>
    <numFmt numFmtId="189" formatCode="&quot;@&quot;#,##0&quot;円&quot;"/>
    <numFmt numFmtId="190" formatCode="#,###&quot;通&quot;"/>
    <numFmt numFmtId="191" formatCode="#,###&quot;名&quot;"/>
    <numFmt numFmtId="192" formatCode="#,###&quot;件&quot;"/>
    <numFmt numFmtId="193" formatCode="#,###&quot;ｈ&quot;"/>
    <numFmt numFmtId="194" formatCode="&quot;@&quot;##,##0&quot;円&quot;"/>
    <numFmt numFmtId="195" formatCode="mmm\-yyyy"/>
    <numFmt numFmtId="196" formatCode="[$-411]ggge&quot;年&quot;m&quot;月分&quot;"/>
    <numFmt numFmtId="197" formatCode="[$-411]\ \ \ \ \ \ \ \ e\ \ \ \ \ \ \ m\ \ \ \ \ \ \ d"/>
    <numFmt numFmtId="198" formatCode="[$-411]\ \ \ \ \ \ \ \ \ \ \ e\ \ \ \ \ \ \ m\ \ \ \ \ \ \ d"/>
    <numFmt numFmtId="199" formatCode="[$-411]\ \ \ \ \ \ \ e\ \ \ \ \ \ m\ \ \ \ \ \ d"/>
    <numFmt numFmtId="200" formatCode="[$-411]\ \ \ \ \ \ \ \ \ \ \ \ e\ \ \ \ \ \ \ \ \ m\ \ \ \ \ \ \ \ d"/>
    <numFmt numFmtId="201" formatCode="[$-411]\ \ \ \ \ \ \ \ \ e\ \ \ \ \ \ \ m\ \ \ \ \ \ \ d"/>
    <numFmt numFmtId="202" formatCode="[$-411]\ \ \ \ \ \ \ \ \ e\ \ \ \ \ \ \ m\ \ \ \ \ \ d"/>
    <numFmt numFmtId="203" formatCode="[$-411]\ \ \ \ \ \ e\ \ \ \ \ \ m\ \ \ \ \ \ d"/>
    <numFmt numFmtId="204" formatCode="[$-411]\ \ \ \ \ \ e\ \ \ \ \ \ m\ \ \ \ \ \ \ d"/>
    <numFmt numFmtId="205" formatCode="[$-411]\ \ \ \ \ \ e\ \ \ \ \ \ \ m\ \ \ \ \ \ \ d"/>
    <numFmt numFmtId="206" formatCode="#,##0&quot;時間&quot;"/>
    <numFmt numFmtId="207" formatCode="#,##0_ "/>
    <numFmt numFmtId="208" formatCode="#,###&quot;時間&quot;"/>
    <numFmt numFmtId="209" formatCode="#,##0.0_ "/>
    <numFmt numFmtId="210" formatCode="#,##0.0&quot;時間&quot;"/>
    <numFmt numFmtId="211" formatCode="&quot;\&quot;#,##0_);[Red]\(&quot;\&quot;#,##0\)"/>
    <numFmt numFmtId="212" formatCode="#,##0.0&quot;日&quot;"/>
    <numFmt numFmtId="213" formatCode="&quot;@&quot;#,###&quot;円&quot;"/>
    <numFmt numFmtId="214" formatCode="0_);[Red]\(0\)"/>
    <numFmt numFmtId="215" formatCode="##&quot;日&quot;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 vertical="center" shrinkToFit="1"/>
      <protection/>
    </xf>
    <xf numFmtId="0" fontId="6" fillId="2" borderId="1" xfId="21" applyFill="1" applyBorder="1" applyAlignment="1">
      <alignment horizontal="center" vertical="center" shrinkToFit="1"/>
      <protection/>
    </xf>
    <xf numFmtId="178" fontId="6" fillId="2" borderId="1" xfId="21" applyNumberFormat="1" applyFont="1" applyFill="1" applyBorder="1" applyAlignment="1">
      <alignment horizontal="center" vertical="center" shrinkToFit="1"/>
      <protection/>
    </xf>
    <xf numFmtId="0" fontId="6" fillId="0" borderId="0" xfId="21" applyAlignment="1">
      <alignment horizontal="center" vertical="center" shrinkToFit="1"/>
      <protection/>
    </xf>
    <xf numFmtId="0" fontId="0" fillId="0" borderId="1" xfId="0" applyBorder="1" applyAlignment="1">
      <alignment shrinkToFit="1"/>
    </xf>
    <xf numFmtId="178" fontId="0" fillId="0" borderId="1" xfId="0" applyNumberFormat="1" applyBorder="1" applyAlignment="1">
      <alignment shrinkToFit="1"/>
    </xf>
    <xf numFmtId="207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 applyProtection="1">
      <alignment vertical="center"/>
      <protection locked="0"/>
    </xf>
    <xf numFmtId="176" fontId="12" fillId="0" borderId="6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178" fontId="8" fillId="0" borderId="1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209" fontId="0" fillId="0" borderId="1" xfId="0" applyNumberFormat="1" applyBorder="1" applyAlignment="1">
      <alignment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8" fontId="8" fillId="3" borderId="0" xfId="0" applyNumberFormat="1" applyFont="1" applyFill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58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82" fontId="8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Border="1" applyAlignment="1">
      <alignment horizontal="right" vertical="center"/>
    </xf>
    <xf numFmtId="38" fontId="8" fillId="0" borderId="0" xfId="17" applyFont="1" applyBorder="1" applyAlignment="1" applyProtection="1">
      <alignment vertical="center"/>
      <protection locked="0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76" fontId="13" fillId="0" borderId="13" xfId="0" applyNumberFormat="1" applyFont="1" applyBorder="1" applyAlignment="1" applyProtection="1">
      <alignment vertical="center"/>
      <protection locked="0"/>
    </xf>
    <xf numFmtId="211" fontId="10" fillId="0" borderId="6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shrinkToFit="1"/>
    </xf>
    <xf numFmtId="207" fontId="0" fillId="0" borderId="0" xfId="0" applyNumberFormat="1" applyAlignment="1">
      <alignment shrinkToFit="1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原議簿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123825</xdr:rowOff>
    </xdr:from>
    <xdr:to>
      <xdr:col>13</xdr:col>
      <xdr:colOff>771525</xdr:colOff>
      <xdr:row>5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353425" y="409575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  <xdr:twoCellAnchor>
    <xdr:from>
      <xdr:col>11</xdr:col>
      <xdr:colOff>209550</xdr:colOff>
      <xdr:row>7</xdr:row>
      <xdr:rowOff>66675</xdr:rowOff>
    </xdr:from>
    <xdr:to>
      <xdr:col>13</xdr:col>
      <xdr:colOff>952500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524875" y="2066925"/>
          <a:ext cx="3009900" cy="981075"/>
        </a:xfrm>
        <a:prstGeom prst="wedgeRectCallout">
          <a:avLst>
            <a:gd name="adj1" fmla="val -125888"/>
            <a:gd name="adj2" fmla="val -86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ここには値が「0」だと文字の色が「白色」になるように条件付き書式設定されています。白色だと印刷する時に印字されません。ページ全体の文字色を一括で黒にする場合はご注意ください。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6</xdr:row>
      <xdr:rowOff>66675</xdr:rowOff>
    </xdr:from>
    <xdr:to>
      <xdr:col>13</xdr:col>
      <xdr:colOff>523875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105775" y="1781175"/>
          <a:ext cx="3009900" cy="981075"/>
        </a:xfrm>
        <a:prstGeom prst="wedgeRectCallout">
          <a:avLst>
            <a:gd name="adj1" fmla="val -109685"/>
            <a:gd name="adj2" fmla="val -57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180975</xdr:colOff>
      <xdr:row>1</xdr:row>
      <xdr:rowOff>47625</xdr:rowOff>
    </xdr:from>
    <xdr:to>
      <xdr:col>13</xdr:col>
      <xdr:colOff>914400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505825" y="333375"/>
          <a:ext cx="3000375" cy="1247775"/>
        </a:xfrm>
        <a:prstGeom prst="wedgeRectCallout">
          <a:avLst>
            <a:gd name="adj1" fmla="val -57907"/>
            <a:gd name="adj2" fmla="val -55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workbookViewId="0" topLeftCell="A7">
      <selection activeCell="E15" sqref="E15"/>
    </sheetView>
  </sheetViews>
  <sheetFormatPr defaultColWidth="10.796875" defaultRowHeight="22.5" customHeight="1"/>
  <cols>
    <col min="1" max="1" width="8" style="15" customWidth="1"/>
    <col min="2" max="2" width="8.5" style="15" customWidth="1"/>
    <col min="3" max="3" width="9.19921875" style="15" customWidth="1"/>
    <col min="4" max="4" width="11" style="15" customWidth="1"/>
    <col min="5" max="5" width="7.398437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34" t="str">
        <f>INDEX('4-1データ元'!A1:V23,MATCH(K1,'4-1データ元'!A:A),MATCH("氏名",'4-1データ元'!A1:V1,))</f>
        <v>体協　太郎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80">
        <f>I17</f>
        <v>11260</v>
      </c>
      <c r="J2" s="14" t="s">
        <v>3</v>
      </c>
    </row>
    <row r="3" spans="1:13" ht="22.5" customHeight="1">
      <c r="A3" s="89" t="s">
        <v>4</v>
      </c>
      <c r="B3" s="16" t="s">
        <v>66</v>
      </c>
      <c r="C3" s="87" t="str">
        <f>INDEX('4-1データ元'!A1:V23,MATCH(K1,'4-1データ元'!A:A),MATCH("事業区分",'4-1データ元'!A1:V1,))</f>
        <v>【スポーツ教室開催費】</v>
      </c>
      <c r="D3" s="87"/>
      <c r="E3" s="87"/>
      <c r="F3" s="87"/>
      <c r="G3" s="87"/>
      <c r="H3" s="83"/>
      <c r="I3" s="83"/>
      <c r="J3" s="17"/>
      <c r="M3" s="35"/>
    </row>
    <row r="4" spans="1:13" ht="22.5" customHeight="1">
      <c r="A4" s="90"/>
      <c r="B4" s="41" t="s">
        <v>68</v>
      </c>
      <c r="C4" s="88" t="str">
        <f>INDEX('4-1データ元'!A1:V23,MATCH(K1,'4-1データ元'!A:A),MATCH("事業名",'4-1データ元'!A1:V1,))</f>
        <v>ちびっこスポーツ教室</v>
      </c>
      <c r="D4" s="88"/>
      <c r="E4" s="88"/>
      <c r="F4" s="88"/>
      <c r="G4" s="88"/>
      <c r="H4" s="84"/>
      <c r="I4" s="84"/>
      <c r="J4" s="46"/>
      <c r="M4" s="35"/>
    </row>
    <row r="5" spans="1:13" ht="22.5" customHeight="1">
      <c r="A5" s="91"/>
      <c r="B5" s="93" t="str">
        <f>INDEX('4-1データ元'!A1:V23,MATCH(K1,'4-1データ元'!A:A),MATCH("区分",'4-1データ元'!A1:V1,))</f>
        <v>公認スポーツ指導者</v>
      </c>
      <c r="C5" s="93"/>
      <c r="D5" s="18" t="str">
        <f>INDEX('4-1データ元'!A1:V23,MATCH(K1,'4-1データ元'!A:A),MATCH("旅費・謝金",'4-1データ元'!A1:V1,))</f>
        <v>旅費・謝金</v>
      </c>
      <c r="E5" s="19" t="s">
        <v>35</v>
      </c>
      <c r="F5" s="19"/>
      <c r="G5" s="19"/>
      <c r="H5" s="19"/>
      <c r="I5" s="19"/>
      <c r="J5" s="20"/>
      <c r="M5" s="35"/>
    </row>
    <row r="6" spans="1:13" ht="22.5" customHeight="1">
      <c r="A6" s="21" t="s">
        <v>36</v>
      </c>
      <c r="B6" s="92" t="str">
        <f>INDEX('4-1データ元'!A1:V23,MATCH(K1,'4-1データ元'!A:A),MATCH("会場",'4-1データ元'!A1:V1,))</f>
        <v>岸記念体育会館</v>
      </c>
      <c r="C6" s="92"/>
      <c r="D6" s="92"/>
      <c r="E6" s="22" t="s">
        <v>63</v>
      </c>
      <c r="F6" s="23">
        <f>INDEX('4-1データ元'!A1:V23,MATCH(K1,'4-1データ元'!A:A),MATCH("期日１",'4-1データ元'!A1:V1,))</f>
        <v>37751</v>
      </c>
      <c r="G6" s="24">
        <f>IF(H6=0,"","～")</f>
      </c>
      <c r="H6" s="23">
        <f>INDEX('4-1データ元'!A1:V23,MATCH(K1,'4-1データ元'!A:A),MATCH("期日２",'4-1データ元'!A1:V1,))</f>
        <v>0</v>
      </c>
      <c r="I6" s="25">
        <f>INDEX('4-1データ元'!A1:V23,MATCH(K1,'4-1データ元'!A:A),MATCH("泊数",'4-1データ元'!A1:V1,))</f>
        <v>0</v>
      </c>
      <c r="J6" s="26">
        <f>INDEX('4-1データ元'!A1:V23,MATCH(K1,'4-1データ元'!A:A),MATCH("日",'4-1データ元'!A1:V1,))</f>
        <v>1</v>
      </c>
      <c r="M6" s="36"/>
    </row>
    <row r="7" spans="1:13" ht="22.5" customHeight="1">
      <c r="A7" s="27"/>
      <c r="B7" s="37" t="s">
        <v>6</v>
      </c>
      <c r="C7" s="16"/>
      <c r="D7" s="16"/>
      <c r="E7" s="16"/>
      <c r="F7" s="16"/>
      <c r="G7" s="16"/>
      <c r="H7" s="16"/>
      <c r="I7" s="16"/>
      <c r="J7" s="17"/>
      <c r="M7" s="38"/>
    </row>
    <row r="8" spans="1:13" ht="22.5" customHeight="1">
      <c r="A8" s="39"/>
      <c r="B8" s="40"/>
      <c r="C8" s="41" t="s">
        <v>7</v>
      </c>
      <c r="D8" s="54"/>
      <c r="E8" s="42" t="str">
        <f>INDEX('4-1データ元'!A1:V23,MATCH(K1,'4-1データ元'!A:A),MATCH("自宅最寄駅",'4-1データ元'!A1:V1,))</f>
        <v>川崎</v>
      </c>
      <c r="F8" s="43" t="s">
        <v>5</v>
      </c>
      <c r="G8" s="42" t="str">
        <f>INDEX('4-1データ元'!A1:V23,MATCH(K1,'4-1データ元'!A:A),MATCH("会場最寄駅",'4-1データ元'!A1:V1,))</f>
        <v>原宿</v>
      </c>
      <c r="H8" s="44" t="s">
        <v>8</v>
      </c>
      <c r="I8" s="45">
        <f>INDEX('4-1データ元'!A1:V23,MATCH(K1,'4-1データ元'!A:A),MATCH("交通費小計",'4-1データ元'!A1:V1,))</f>
        <v>1260</v>
      </c>
      <c r="J8" s="46" t="s">
        <v>3</v>
      </c>
      <c r="K8" s="47"/>
      <c r="M8" s="35"/>
    </row>
    <row r="9" spans="1:14" ht="22.5" customHeight="1">
      <c r="A9" s="39"/>
      <c r="B9" s="41" t="s">
        <v>2</v>
      </c>
      <c r="C9" s="41"/>
      <c r="D9" s="41"/>
      <c r="E9" s="43"/>
      <c r="F9" s="48"/>
      <c r="G9" s="43"/>
      <c r="H9" s="41"/>
      <c r="J9" s="46"/>
      <c r="K9" s="47"/>
      <c r="M9" s="35"/>
      <c r="N9" s="47"/>
    </row>
    <row r="10" spans="1:14" ht="22.5" customHeight="1">
      <c r="A10" s="39"/>
      <c r="B10" s="41"/>
      <c r="C10" s="41"/>
      <c r="D10" s="41"/>
      <c r="E10" s="49"/>
      <c r="F10" s="50"/>
      <c r="G10" s="51"/>
      <c r="H10" s="54" t="s">
        <v>42</v>
      </c>
      <c r="I10" s="55">
        <f>I8</f>
        <v>1260</v>
      </c>
      <c r="J10" s="52" t="s">
        <v>3</v>
      </c>
      <c r="K10" s="47"/>
      <c r="L10" s="47"/>
      <c r="M10" s="53"/>
      <c r="N10" s="47"/>
    </row>
    <row r="11" spans="1:14" ht="22.5" customHeight="1">
      <c r="A11" s="39"/>
      <c r="B11" s="41"/>
      <c r="C11" s="41"/>
      <c r="D11" s="41"/>
      <c r="E11" s="41"/>
      <c r="F11" s="41"/>
      <c r="G11" s="41"/>
      <c r="K11" s="47"/>
      <c r="M11" s="35"/>
      <c r="N11" s="47"/>
    </row>
    <row r="12" spans="1:14" ht="22.5" customHeight="1">
      <c r="A12" s="39"/>
      <c r="B12" s="40" t="s">
        <v>37</v>
      </c>
      <c r="C12" s="41"/>
      <c r="D12" s="41"/>
      <c r="E12" s="48"/>
      <c r="F12" s="50"/>
      <c r="G12" s="48"/>
      <c r="H12" s="50"/>
      <c r="J12" s="52"/>
      <c r="K12" s="47"/>
      <c r="M12" s="35"/>
      <c r="N12" s="47"/>
    </row>
    <row r="13" spans="1:14" ht="22.5" customHeight="1">
      <c r="A13" s="39"/>
      <c r="B13" s="41"/>
      <c r="C13" s="41" t="s">
        <v>11</v>
      </c>
      <c r="D13" s="41"/>
      <c r="E13" s="56">
        <f>INDEX('4-1データ元'!A1:V23,MATCH(K1,'4-1データ元'!A:A),MATCH("謝金単価",'4-1データ元'!A1:V1,))</f>
        <v>10000</v>
      </c>
      <c r="F13" s="50" t="s">
        <v>9</v>
      </c>
      <c r="G13" s="82">
        <f>INDEX('4-1データ元'!A1:V23,MATCH(K1,'4-1データ元'!A:A),MATCH("日数",'4-1データ元'!A1:V1,))</f>
        <v>1</v>
      </c>
      <c r="H13" s="50" t="s">
        <v>10</v>
      </c>
      <c r="I13" s="45">
        <f>E13*G13</f>
        <v>10000</v>
      </c>
      <c r="J13" s="46" t="s">
        <v>3</v>
      </c>
      <c r="K13" s="47"/>
      <c r="N13" s="47"/>
    </row>
    <row r="14" spans="1:14" ht="22.5" customHeight="1">
      <c r="A14" s="39"/>
      <c r="B14" s="41"/>
      <c r="C14" s="41"/>
      <c r="D14" s="41"/>
      <c r="E14" s="56">
        <f>INDEX('4-1データ元'!A1:V23,MATCH(K1,'4-1データ元'!A:A),MATCH("謝金単価2",'4-1データ元'!A1:V1,))</f>
        <v>0</v>
      </c>
      <c r="F14" s="50" t="s">
        <v>9</v>
      </c>
      <c r="G14" s="82">
        <f>INDEX('4-1データ元'!A1:V23,MATCH(K1,'4-1データ元'!A:A),MATCH("日数2",'4-1データ元'!A1:V1,))</f>
        <v>0</v>
      </c>
      <c r="H14" s="50" t="s">
        <v>10</v>
      </c>
      <c r="I14" s="45">
        <f>E14*G14</f>
        <v>0</v>
      </c>
      <c r="J14" s="46" t="s">
        <v>3</v>
      </c>
      <c r="K14" s="47"/>
      <c r="N14" s="47"/>
    </row>
    <row r="15" spans="1:14" ht="22.5" customHeight="1">
      <c r="A15" s="39"/>
      <c r="B15" s="41"/>
      <c r="C15" s="41"/>
      <c r="D15" s="41"/>
      <c r="E15" s="56"/>
      <c r="F15" s="50"/>
      <c r="G15" s="57"/>
      <c r="H15" s="50"/>
      <c r="I15" s="45"/>
      <c r="J15" s="46"/>
      <c r="K15" s="47"/>
      <c r="N15" s="47"/>
    </row>
    <row r="16" spans="1:14" ht="22.5" customHeight="1">
      <c r="A16" s="39"/>
      <c r="B16" s="41"/>
      <c r="C16" s="41"/>
      <c r="D16" s="41"/>
      <c r="E16" s="41"/>
      <c r="F16" s="41"/>
      <c r="G16" s="41"/>
      <c r="H16" s="54" t="s">
        <v>43</v>
      </c>
      <c r="I16" s="55">
        <f>SUM(I13:I15)</f>
        <v>10000</v>
      </c>
      <c r="J16" s="46" t="s">
        <v>3</v>
      </c>
      <c r="K16" s="47"/>
      <c r="N16" s="47"/>
    </row>
    <row r="17" spans="1:14" ht="22.5" customHeight="1">
      <c r="A17" s="39"/>
      <c r="B17" s="41"/>
      <c r="C17" s="41"/>
      <c r="D17" s="41"/>
      <c r="E17" s="41"/>
      <c r="F17" s="41"/>
      <c r="G17" s="54"/>
      <c r="H17" s="54" t="s">
        <v>44</v>
      </c>
      <c r="I17" s="55">
        <f>I10+I16</f>
        <v>11260</v>
      </c>
      <c r="J17" s="46" t="s">
        <v>3</v>
      </c>
      <c r="K17" s="47"/>
      <c r="N17" s="47"/>
    </row>
    <row r="18" spans="1:14" ht="22.5" customHeight="1">
      <c r="A18" s="39"/>
      <c r="B18" s="41"/>
      <c r="C18" s="41"/>
      <c r="D18" s="41"/>
      <c r="E18" s="41"/>
      <c r="F18" s="41"/>
      <c r="G18" s="54"/>
      <c r="H18" s="58"/>
      <c r="I18" s="48"/>
      <c r="J18" s="46"/>
      <c r="K18" s="47"/>
      <c r="N18" s="47"/>
    </row>
    <row r="19" spans="1:14" ht="22.5" customHeight="1">
      <c r="A19" s="59" t="s">
        <v>48</v>
      </c>
      <c r="B19" s="60"/>
      <c r="C19" s="60"/>
      <c r="D19" s="60"/>
      <c r="E19" s="60"/>
      <c r="F19" s="60"/>
      <c r="G19" s="22"/>
      <c r="H19" s="61"/>
      <c r="I19" s="62">
        <f>I16*0.1</f>
        <v>1000</v>
      </c>
      <c r="J19" s="63" t="s">
        <v>38</v>
      </c>
      <c r="K19" s="47"/>
      <c r="N19" s="47"/>
    </row>
    <row r="20" spans="1:14" ht="22.5" customHeight="1">
      <c r="A20" s="59" t="s">
        <v>39</v>
      </c>
      <c r="B20" s="60"/>
      <c r="C20" s="60"/>
      <c r="D20" s="60"/>
      <c r="E20" s="60"/>
      <c r="F20" s="60"/>
      <c r="G20" s="22"/>
      <c r="H20" s="61"/>
      <c r="I20" s="62">
        <f>I17-I19</f>
        <v>10260</v>
      </c>
      <c r="J20" s="63" t="s">
        <v>38</v>
      </c>
      <c r="K20" s="47"/>
      <c r="N20" s="47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7"/>
      <c r="N21" s="47"/>
    </row>
    <row r="22" spans="1:10" ht="22.5" customHeight="1">
      <c r="A22" s="64" t="s">
        <v>12</v>
      </c>
      <c r="B22" s="65"/>
      <c r="C22" s="65"/>
      <c r="D22" s="65"/>
      <c r="E22" s="41"/>
      <c r="F22" s="41"/>
      <c r="G22" s="41"/>
      <c r="H22" s="41"/>
      <c r="I22" s="41"/>
      <c r="J22" s="46"/>
    </row>
    <row r="23" spans="1:10" ht="22.5" customHeight="1">
      <c r="A23" s="39" t="s">
        <v>2</v>
      </c>
      <c r="B23" s="66" t="s">
        <v>13</v>
      </c>
      <c r="C23" s="66"/>
      <c r="D23" s="67"/>
      <c r="E23" s="67"/>
      <c r="F23" s="41"/>
      <c r="G23" s="41"/>
      <c r="H23" s="41"/>
      <c r="I23" s="41"/>
      <c r="J23" s="46"/>
    </row>
    <row r="24" spans="1:10" ht="22.5" customHeight="1">
      <c r="A24" s="39" t="s">
        <v>2</v>
      </c>
      <c r="B24" s="41" t="s">
        <v>2</v>
      </c>
      <c r="C24" s="41"/>
      <c r="D24" s="41"/>
      <c r="E24" s="41"/>
      <c r="F24" s="41"/>
      <c r="G24" s="41"/>
      <c r="H24" s="41"/>
      <c r="I24" s="41"/>
      <c r="J24" s="46"/>
    </row>
    <row r="25" spans="1:10" ht="22.5" customHeight="1">
      <c r="A25" s="39" t="s">
        <v>2</v>
      </c>
      <c r="B25" s="54" t="s">
        <v>14</v>
      </c>
      <c r="C25" s="54"/>
      <c r="D25" s="41"/>
      <c r="E25" s="41"/>
      <c r="F25" s="41"/>
      <c r="G25" s="41"/>
      <c r="H25" s="41"/>
      <c r="I25" s="41"/>
      <c r="J25" s="46"/>
    </row>
    <row r="26" spans="1:10" ht="22.5" customHeight="1">
      <c r="A26" s="39" t="s">
        <v>2</v>
      </c>
      <c r="B26" s="54" t="s">
        <v>60</v>
      </c>
      <c r="C26" s="68"/>
      <c r="D26" s="68"/>
      <c r="E26" s="68"/>
      <c r="F26" s="68"/>
      <c r="G26" s="68"/>
      <c r="H26" s="68"/>
      <c r="I26" s="68"/>
      <c r="J26" s="46"/>
    </row>
    <row r="27" spans="1:10" ht="22.5" customHeight="1">
      <c r="A27" s="39" t="s">
        <v>2</v>
      </c>
      <c r="B27" s="54" t="s">
        <v>2</v>
      </c>
      <c r="C27" s="41" t="s">
        <v>2</v>
      </c>
      <c r="D27" s="41" t="s">
        <v>2</v>
      </c>
      <c r="E27" s="41" t="s">
        <v>2</v>
      </c>
      <c r="F27" s="41" t="s">
        <v>2</v>
      </c>
      <c r="G27" s="41" t="s">
        <v>2</v>
      </c>
      <c r="H27" s="41"/>
      <c r="I27" s="41" t="s">
        <v>2</v>
      </c>
      <c r="J27" s="46" t="s">
        <v>2</v>
      </c>
    </row>
    <row r="28" spans="1:10" ht="22.5" customHeight="1">
      <c r="A28" s="39" t="s">
        <v>2</v>
      </c>
      <c r="B28" s="54" t="s">
        <v>61</v>
      </c>
      <c r="C28" s="68" t="s">
        <v>2</v>
      </c>
      <c r="D28" s="68" t="s">
        <v>2</v>
      </c>
      <c r="E28" s="68" t="s">
        <v>2</v>
      </c>
      <c r="F28" s="69" t="s">
        <v>15</v>
      </c>
      <c r="G28" s="41" t="s">
        <v>2</v>
      </c>
      <c r="H28" s="41"/>
      <c r="I28" s="41" t="s">
        <v>2</v>
      </c>
      <c r="J28" s="46" t="s">
        <v>2</v>
      </c>
    </row>
    <row r="29" spans="1:10" ht="22.5" customHeight="1">
      <c r="A29" s="39" t="s">
        <v>2</v>
      </c>
      <c r="B29" s="41" t="s">
        <v>2</v>
      </c>
      <c r="C29" s="41"/>
      <c r="D29" s="41" t="s">
        <v>2</v>
      </c>
      <c r="E29" s="41" t="s">
        <v>2</v>
      </c>
      <c r="F29" s="41" t="s">
        <v>2</v>
      </c>
      <c r="G29" s="41" t="s">
        <v>2</v>
      </c>
      <c r="H29" s="41"/>
      <c r="I29" s="41" t="s">
        <v>2</v>
      </c>
      <c r="J29" s="46" t="s">
        <v>2</v>
      </c>
    </row>
    <row r="30" spans="1:10" ht="22.5" customHeight="1">
      <c r="A30" s="39"/>
      <c r="B30" s="41" t="s">
        <v>62</v>
      </c>
      <c r="C30" s="41"/>
      <c r="D30" s="41"/>
      <c r="E30" s="41"/>
      <c r="G30" s="65"/>
      <c r="H30" s="65"/>
      <c r="I30" s="54"/>
      <c r="J30" s="46"/>
    </row>
    <row r="31" spans="1:10" ht="22.5" customHeight="1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2"/>
    </row>
  </sheetData>
  <mergeCells count="5">
    <mergeCell ref="C3:G3"/>
    <mergeCell ref="C4:G4"/>
    <mergeCell ref="A3:A5"/>
    <mergeCell ref="B6:D6"/>
    <mergeCell ref="B5:C5"/>
  </mergeCells>
  <conditionalFormatting sqref="H6:I6">
    <cfRule type="cellIs" priority="1" dxfId="0" operator="equal" stopIfTrue="1">
      <formula>0</formula>
    </cfRule>
  </conditionalFormatting>
  <printOptions horizontalCentered="1"/>
  <pageMargins left="0.2362204724409449" right="0.3149606299212598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ゴシック,標準"&amp;12様式４－１&amp;C&amp;"HG正楷書体-PRO,ﾒﾃﾞｨｳﾑ"&amp;14領 収 証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workbookViewId="0" topLeftCell="A1">
      <selection activeCell="G22" sqref="G22"/>
    </sheetView>
  </sheetViews>
  <sheetFormatPr defaultColWidth="10.796875" defaultRowHeight="22.5" customHeight="1"/>
  <cols>
    <col min="1" max="1" width="8" style="15" customWidth="1"/>
    <col min="2" max="2" width="9" style="15" bestFit="1" customWidth="1"/>
    <col min="3" max="3" width="8.69921875" style="15" customWidth="1"/>
    <col min="4" max="4" width="11" style="15" customWidth="1"/>
    <col min="5" max="5" width="7.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0" ht="22.5" customHeight="1">
      <c r="I1" s="73"/>
      <c r="J1" s="15" t="s">
        <v>0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81" t="s">
        <v>49</v>
      </c>
      <c r="I2" s="28"/>
      <c r="J2" s="14" t="s">
        <v>3</v>
      </c>
    </row>
    <row r="3" spans="1:13" ht="22.5" customHeight="1">
      <c r="A3" s="89" t="s">
        <v>4</v>
      </c>
      <c r="B3" s="16" t="s">
        <v>66</v>
      </c>
      <c r="C3" s="16"/>
      <c r="D3" s="16"/>
      <c r="E3" s="16"/>
      <c r="F3" s="16"/>
      <c r="G3" s="16"/>
      <c r="H3" s="16"/>
      <c r="I3" s="16"/>
      <c r="J3" s="17"/>
      <c r="M3" s="35"/>
    </row>
    <row r="4" spans="1:13" ht="22.5" customHeight="1">
      <c r="A4" s="90"/>
      <c r="B4" s="41" t="s">
        <v>68</v>
      </c>
      <c r="C4" s="41"/>
      <c r="D4" s="41"/>
      <c r="E4" s="41"/>
      <c r="F4" s="41"/>
      <c r="G4" s="41"/>
      <c r="H4" s="41"/>
      <c r="I4" s="41"/>
      <c r="J4" s="46"/>
      <c r="M4" s="35"/>
    </row>
    <row r="5" spans="1:13" ht="22.5" customHeight="1">
      <c r="A5" s="91"/>
      <c r="B5" s="95"/>
      <c r="C5" s="95"/>
      <c r="D5" s="29"/>
      <c r="E5" s="19" t="s">
        <v>40</v>
      </c>
      <c r="F5" s="19"/>
      <c r="G5" s="19"/>
      <c r="H5" s="19"/>
      <c r="I5" s="19"/>
      <c r="J5" s="20"/>
      <c r="M5" s="35"/>
    </row>
    <row r="6" spans="1:13" ht="22.5" customHeight="1">
      <c r="A6" s="21" t="s">
        <v>41</v>
      </c>
      <c r="B6" s="94"/>
      <c r="C6" s="94"/>
      <c r="D6" s="94"/>
      <c r="E6" s="22" t="s">
        <v>63</v>
      </c>
      <c r="F6" s="30"/>
      <c r="G6" s="24" t="s">
        <v>5</v>
      </c>
      <c r="H6" s="30"/>
      <c r="I6" s="31"/>
      <c r="J6" s="32" t="s">
        <v>46</v>
      </c>
      <c r="M6" s="36"/>
    </row>
    <row r="7" spans="1:13" ht="22.5" customHeight="1">
      <c r="A7" s="27"/>
      <c r="B7" s="37" t="s">
        <v>6</v>
      </c>
      <c r="C7" s="16"/>
      <c r="D7" s="16"/>
      <c r="E7" s="16"/>
      <c r="F7" s="16"/>
      <c r="G7" s="16"/>
      <c r="H7" s="16"/>
      <c r="I7" s="16"/>
      <c r="J7" s="17"/>
      <c r="M7" s="38"/>
    </row>
    <row r="8" spans="1:13" ht="22.5" customHeight="1">
      <c r="A8" s="39"/>
      <c r="B8" s="40"/>
      <c r="C8" s="41" t="s">
        <v>7</v>
      </c>
      <c r="D8" s="41"/>
      <c r="E8" s="43"/>
      <c r="F8" s="43" t="s">
        <v>5</v>
      </c>
      <c r="G8" s="43"/>
      <c r="H8" s="44" t="s">
        <v>8</v>
      </c>
      <c r="I8" s="50"/>
      <c r="J8" s="46" t="s">
        <v>3</v>
      </c>
      <c r="K8" s="47"/>
      <c r="M8" s="35"/>
    </row>
    <row r="9" spans="1:14" ht="22.5" customHeight="1">
      <c r="A9" s="39"/>
      <c r="B9" s="41" t="s">
        <v>2</v>
      </c>
      <c r="C9" s="41"/>
      <c r="D9" s="41"/>
      <c r="E9" s="43"/>
      <c r="F9" s="48"/>
      <c r="G9" s="43"/>
      <c r="H9" s="41"/>
      <c r="J9" s="46"/>
      <c r="K9" s="47"/>
      <c r="M9" s="35"/>
      <c r="N9" s="47"/>
    </row>
    <row r="10" spans="1:14" ht="22.5" customHeight="1">
      <c r="A10" s="39"/>
      <c r="B10" s="41"/>
      <c r="C10" s="41"/>
      <c r="D10" s="41"/>
      <c r="E10" s="74"/>
      <c r="F10" s="50"/>
      <c r="G10" s="75"/>
      <c r="H10" s="50"/>
      <c r="I10" s="50"/>
      <c r="J10" s="52"/>
      <c r="K10" s="47"/>
      <c r="L10" s="47"/>
      <c r="M10" s="53"/>
      <c r="N10" s="47"/>
    </row>
    <row r="11" spans="1:14" ht="22.5" customHeight="1">
      <c r="A11" s="39"/>
      <c r="B11" s="41"/>
      <c r="C11" s="41"/>
      <c r="D11" s="41"/>
      <c r="E11" s="41"/>
      <c r="F11" s="41"/>
      <c r="G11" s="41"/>
      <c r="H11" s="54"/>
      <c r="I11" s="48"/>
      <c r="J11" s="52"/>
      <c r="K11" s="47"/>
      <c r="M11" s="35"/>
      <c r="N11" s="47"/>
    </row>
    <row r="12" spans="1:14" ht="22.5" customHeight="1">
      <c r="A12" s="39"/>
      <c r="B12" s="40" t="s">
        <v>37</v>
      </c>
      <c r="C12" s="41"/>
      <c r="D12" s="41"/>
      <c r="E12" s="48"/>
      <c r="F12" s="50"/>
      <c r="G12" s="48"/>
      <c r="H12" s="50"/>
      <c r="J12" s="52"/>
      <c r="K12" s="47"/>
      <c r="M12" s="35"/>
      <c r="N12" s="47"/>
    </row>
    <row r="13" spans="1:14" ht="22.5" customHeight="1">
      <c r="A13" s="39"/>
      <c r="B13" s="41"/>
      <c r="C13" s="41" t="s">
        <v>11</v>
      </c>
      <c r="D13" s="41"/>
      <c r="E13" s="76"/>
      <c r="F13" s="50" t="s">
        <v>9</v>
      </c>
      <c r="G13" s="77" t="s">
        <v>46</v>
      </c>
      <c r="H13" s="50" t="s">
        <v>10</v>
      </c>
      <c r="I13" s="50"/>
      <c r="J13" s="46" t="s">
        <v>3</v>
      </c>
      <c r="K13" s="47"/>
      <c r="N13" s="47"/>
    </row>
    <row r="14" spans="1:14" ht="22.5" customHeight="1">
      <c r="A14" s="39"/>
      <c r="B14" s="41"/>
      <c r="C14" s="41"/>
      <c r="D14" s="41"/>
      <c r="E14" s="76"/>
      <c r="F14" s="50" t="s">
        <v>9</v>
      </c>
      <c r="G14" s="77" t="s">
        <v>46</v>
      </c>
      <c r="H14" s="50" t="s">
        <v>10</v>
      </c>
      <c r="I14" s="50"/>
      <c r="J14" s="46" t="s">
        <v>3</v>
      </c>
      <c r="K14" s="47"/>
      <c r="N14" s="47"/>
    </row>
    <row r="15" spans="1:14" ht="22.5" customHeight="1">
      <c r="A15" s="39"/>
      <c r="B15" s="41"/>
      <c r="C15" s="41"/>
      <c r="D15" s="41"/>
      <c r="E15" s="76"/>
      <c r="F15" s="50"/>
      <c r="G15" s="78"/>
      <c r="H15" s="50"/>
      <c r="I15" s="50"/>
      <c r="J15" s="46"/>
      <c r="K15" s="47"/>
      <c r="N15" s="47"/>
    </row>
    <row r="16" spans="1:14" ht="22.5" customHeight="1">
      <c r="A16" s="39"/>
      <c r="B16" s="41"/>
      <c r="C16" s="41"/>
      <c r="D16" s="41"/>
      <c r="E16" s="41"/>
      <c r="F16" s="41"/>
      <c r="G16" s="41"/>
      <c r="H16" s="54" t="s">
        <v>43</v>
      </c>
      <c r="I16" s="48">
        <f>SUM(I8:I13)</f>
        <v>0</v>
      </c>
      <c r="J16" s="46" t="s">
        <v>3</v>
      </c>
      <c r="K16" s="47"/>
      <c r="N16" s="47"/>
    </row>
    <row r="17" spans="1:14" ht="22.5" customHeight="1">
      <c r="A17" s="39"/>
      <c r="B17" s="41"/>
      <c r="C17" s="41"/>
      <c r="D17" s="41"/>
      <c r="E17" s="41"/>
      <c r="F17" s="41"/>
      <c r="G17" s="41"/>
      <c r="H17" s="54" t="s">
        <v>44</v>
      </c>
      <c r="I17" s="48"/>
      <c r="J17" s="46" t="s">
        <v>3</v>
      </c>
      <c r="K17" s="47"/>
      <c r="N17" s="47"/>
    </row>
    <row r="18" spans="1:14" ht="22.5" customHeight="1">
      <c r="A18" s="39"/>
      <c r="B18" s="41"/>
      <c r="C18" s="41"/>
      <c r="D18" s="41"/>
      <c r="E18" s="41"/>
      <c r="F18" s="41"/>
      <c r="G18" s="54"/>
      <c r="H18" s="58"/>
      <c r="I18" s="48"/>
      <c r="J18" s="46"/>
      <c r="K18" s="47"/>
      <c r="N18" s="47"/>
    </row>
    <row r="19" spans="1:14" ht="22.5" customHeight="1">
      <c r="A19" s="59" t="s">
        <v>47</v>
      </c>
      <c r="B19" s="60"/>
      <c r="C19" s="60"/>
      <c r="D19" s="60"/>
      <c r="E19" s="60"/>
      <c r="F19" s="60"/>
      <c r="G19" s="22"/>
      <c r="H19" s="61"/>
      <c r="I19" s="79">
        <f>I16*0.1</f>
        <v>0</v>
      </c>
      <c r="J19" s="63" t="s">
        <v>38</v>
      </c>
      <c r="K19" s="47"/>
      <c r="N19" s="47"/>
    </row>
    <row r="20" spans="1:14" ht="22.5" customHeight="1">
      <c r="A20" s="59" t="s">
        <v>39</v>
      </c>
      <c r="B20" s="60"/>
      <c r="C20" s="60"/>
      <c r="D20" s="60"/>
      <c r="E20" s="60"/>
      <c r="F20" s="60"/>
      <c r="G20" s="22"/>
      <c r="H20" s="61"/>
      <c r="I20" s="79">
        <f>I16-I19</f>
        <v>0</v>
      </c>
      <c r="J20" s="63" t="s">
        <v>38</v>
      </c>
      <c r="K20" s="47"/>
      <c r="N20" s="47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7"/>
      <c r="N21" s="47"/>
    </row>
    <row r="22" spans="1:10" ht="22.5" customHeight="1">
      <c r="A22" s="64" t="s">
        <v>12</v>
      </c>
      <c r="B22" s="65"/>
      <c r="C22" s="65"/>
      <c r="D22" s="65"/>
      <c r="E22" s="41"/>
      <c r="F22" s="41"/>
      <c r="G22" s="41"/>
      <c r="H22" s="41"/>
      <c r="I22" s="41"/>
      <c r="J22" s="46"/>
    </row>
    <row r="23" spans="1:10" ht="22.5" customHeight="1">
      <c r="A23" s="39" t="s">
        <v>2</v>
      </c>
      <c r="B23" s="66" t="s">
        <v>13</v>
      </c>
      <c r="C23" s="66"/>
      <c r="D23" s="67"/>
      <c r="E23" s="67"/>
      <c r="F23" s="41"/>
      <c r="G23" s="41"/>
      <c r="H23" s="41"/>
      <c r="I23" s="41"/>
      <c r="J23" s="46"/>
    </row>
    <row r="24" spans="1:10" ht="22.5" customHeight="1">
      <c r="A24" s="39" t="s">
        <v>2</v>
      </c>
      <c r="B24" s="41" t="s">
        <v>2</v>
      </c>
      <c r="C24" s="41"/>
      <c r="D24" s="41"/>
      <c r="E24" s="41"/>
      <c r="F24" s="41"/>
      <c r="G24" s="41"/>
      <c r="H24" s="41"/>
      <c r="I24" s="41"/>
      <c r="J24" s="46"/>
    </row>
    <row r="25" spans="1:10" ht="22.5" customHeight="1">
      <c r="A25" s="39" t="s">
        <v>2</v>
      </c>
      <c r="B25" s="54" t="s">
        <v>14</v>
      </c>
      <c r="C25" s="54"/>
      <c r="D25" s="41"/>
      <c r="E25" s="41"/>
      <c r="F25" s="41"/>
      <c r="G25" s="41"/>
      <c r="H25" s="41"/>
      <c r="I25" s="41"/>
      <c r="J25" s="46"/>
    </row>
    <row r="26" spans="1:10" ht="22.5" customHeight="1">
      <c r="A26" s="39" t="s">
        <v>2</v>
      </c>
      <c r="B26" s="54" t="s">
        <v>60</v>
      </c>
      <c r="C26" s="68"/>
      <c r="D26" s="68"/>
      <c r="E26" s="68"/>
      <c r="F26" s="68"/>
      <c r="G26" s="68"/>
      <c r="H26" s="68"/>
      <c r="I26" s="68"/>
      <c r="J26" s="46"/>
    </row>
    <row r="27" spans="1:10" ht="22.5" customHeight="1">
      <c r="A27" s="39" t="s">
        <v>2</v>
      </c>
      <c r="B27" s="54" t="s">
        <v>2</v>
      </c>
      <c r="C27" s="41" t="s">
        <v>2</v>
      </c>
      <c r="D27" s="41" t="s">
        <v>2</v>
      </c>
      <c r="E27" s="41" t="s">
        <v>2</v>
      </c>
      <c r="F27" s="41" t="s">
        <v>2</v>
      </c>
      <c r="G27" s="41" t="s">
        <v>2</v>
      </c>
      <c r="H27" s="41"/>
      <c r="I27" s="41" t="s">
        <v>2</v>
      </c>
      <c r="J27" s="46" t="s">
        <v>2</v>
      </c>
    </row>
    <row r="28" spans="1:10" ht="22.5" customHeight="1">
      <c r="A28" s="39" t="s">
        <v>2</v>
      </c>
      <c r="B28" s="54" t="s">
        <v>61</v>
      </c>
      <c r="C28" s="68" t="s">
        <v>2</v>
      </c>
      <c r="D28" s="68" t="s">
        <v>2</v>
      </c>
      <c r="E28" s="68" t="s">
        <v>2</v>
      </c>
      <c r="F28" s="69" t="s">
        <v>15</v>
      </c>
      <c r="G28" s="41" t="s">
        <v>2</v>
      </c>
      <c r="H28" s="41"/>
      <c r="I28" s="41" t="s">
        <v>2</v>
      </c>
      <c r="J28" s="46" t="s">
        <v>2</v>
      </c>
    </row>
    <row r="29" spans="1:10" ht="22.5" customHeight="1">
      <c r="A29" s="39" t="s">
        <v>2</v>
      </c>
      <c r="B29" s="41" t="s">
        <v>2</v>
      </c>
      <c r="C29" s="41"/>
      <c r="D29" s="41" t="s">
        <v>2</v>
      </c>
      <c r="E29" s="41" t="s">
        <v>2</v>
      </c>
      <c r="F29" s="41" t="s">
        <v>2</v>
      </c>
      <c r="G29" s="41" t="s">
        <v>2</v>
      </c>
      <c r="H29" s="41"/>
      <c r="I29" s="41" t="s">
        <v>2</v>
      </c>
      <c r="J29" s="46" t="s">
        <v>2</v>
      </c>
    </row>
    <row r="30" spans="1:10" ht="22.5" customHeight="1">
      <c r="A30" s="39"/>
      <c r="B30" s="41" t="s">
        <v>62</v>
      </c>
      <c r="C30" s="41"/>
      <c r="D30" s="41"/>
      <c r="E30" s="41"/>
      <c r="G30" s="65"/>
      <c r="H30" s="65"/>
      <c r="I30" s="54"/>
      <c r="J30" s="46"/>
    </row>
    <row r="31" spans="1:10" ht="22.5" customHeight="1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2"/>
    </row>
  </sheetData>
  <mergeCells count="3">
    <mergeCell ref="A3:A5"/>
    <mergeCell ref="B6:D6"/>
    <mergeCell ref="B5:C5"/>
  </mergeCells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1"/>
  <headerFooter alignWithMargins="0">
    <oddHeader>&amp;L&amp;"ＭＳ ゴシック,標準"&amp;12様式４－１&amp;C&amp;"HG正楷書体-PRO,ﾒﾃﾞｨｳﾑ"&amp;14領 収 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pane xSplit="2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28" sqref="P28"/>
    </sheetView>
  </sheetViews>
  <sheetFormatPr defaultColWidth="8.796875" defaultRowHeight="14.25"/>
  <cols>
    <col min="1" max="1" width="3.69921875" style="8" bestFit="1" customWidth="1"/>
    <col min="2" max="2" width="10.69921875" style="8" customWidth="1"/>
    <col min="3" max="3" width="12.19921875" style="8" customWidth="1"/>
    <col min="4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5" width="8.69921875" style="8" bestFit="1" customWidth="1"/>
    <col min="16" max="16" width="6.8984375" style="8" bestFit="1" customWidth="1"/>
    <col min="17" max="17" width="8.09765625" style="8" bestFit="1" customWidth="1"/>
    <col min="18" max="18" width="8.69921875" style="8" bestFit="1" customWidth="1"/>
    <col min="19" max="19" width="6.8984375" style="8" bestFit="1" customWidth="1"/>
    <col min="20" max="22" width="8.09765625" style="8" bestFit="1" customWidth="1"/>
    <col min="23" max="23" width="8.69921875" style="8" customWidth="1"/>
    <col min="24" max="24" width="8.09765625" style="8" customWidth="1"/>
    <col min="25" max="16384" width="9" style="8" customWidth="1"/>
  </cols>
  <sheetData>
    <row r="1" spans="1:24" s="4" customFormat="1" ht="24.75" customHeight="1">
      <c r="A1" s="2" t="s">
        <v>16</v>
      </c>
      <c r="B1" s="1" t="s">
        <v>19</v>
      </c>
      <c r="C1" s="1" t="s">
        <v>70</v>
      </c>
      <c r="D1" s="1" t="s">
        <v>71</v>
      </c>
      <c r="E1" s="1" t="s">
        <v>20</v>
      </c>
      <c r="F1" s="1" t="s">
        <v>21</v>
      </c>
      <c r="G1" s="1" t="s">
        <v>29</v>
      </c>
      <c r="H1" s="3" t="s">
        <v>17</v>
      </c>
      <c r="I1" s="3" t="s">
        <v>18</v>
      </c>
      <c r="J1" s="1" t="s">
        <v>33</v>
      </c>
      <c r="K1" s="1" t="s">
        <v>58</v>
      </c>
      <c r="L1" s="3" t="s">
        <v>22</v>
      </c>
      <c r="M1" s="3" t="s">
        <v>23</v>
      </c>
      <c r="N1" s="3" t="s">
        <v>25</v>
      </c>
      <c r="O1" s="1" t="s">
        <v>24</v>
      </c>
      <c r="P1" s="1" t="s">
        <v>56</v>
      </c>
      <c r="Q1" s="1" t="s">
        <v>26</v>
      </c>
      <c r="R1" s="1" t="s">
        <v>31</v>
      </c>
      <c r="S1" s="1" t="s">
        <v>57</v>
      </c>
      <c r="T1" s="1" t="s">
        <v>32</v>
      </c>
      <c r="U1" s="1" t="s">
        <v>45</v>
      </c>
      <c r="V1" s="1" t="s">
        <v>27</v>
      </c>
      <c r="W1" s="1" t="s">
        <v>30</v>
      </c>
      <c r="X1" s="1" t="s">
        <v>28</v>
      </c>
    </row>
    <row r="2" spans="1:24" ht="13.5">
      <c r="A2" s="5">
        <v>1</v>
      </c>
      <c r="B2" s="5" t="s">
        <v>64</v>
      </c>
      <c r="C2" s="5" t="s">
        <v>67</v>
      </c>
      <c r="D2" s="5" t="s">
        <v>69</v>
      </c>
      <c r="E2" s="5" t="s">
        <v>50</v>
      </c>
      <c r="F2" s="5" t="s">
        <v>72</v>
      </c>
      <c r="G2" s="5" t="s">
        <v>51</v>
      </c>
      <c r="H2" s="6">
        <v>37751</v>
      </c>
      <c r="I2" s="6"/>
      <c r="J2" s="5"/>
      <c r="K2" s="5">
        <v>1</v>
      </c>
      <c r="L2" s="5" t="s">
        <v>34</v>
      </c>
      <c r="M2" s="5" t="s">
        <v>52</v>
      </c>
      <c r="N2" s="7">
        <v>1260</v>
      </c>
      <c r="O2" s="7">
        <v>10000</v>
      </c>
      <c r="P2" s="33">
        <v>1</v>
      </c>
      <c r="Q2" s="7">
        <f aca="true" t="shared" si="0" ref="Q2:Q7">O2*P2</f>
        <v>10000</v>
      </c>
      <c r="R2" s="7">
        <v>0</v>
      </c>
      <c r="S2" s="33">
        <v>0</v>
      </c>
      <c r="T2" s="7">
        <f aca="true" t="shared" si="1" ref="T2:T7">R2*S2</f>
        <v>0</v>
      </c>
      <c r="U2" s="7">
        <f>SUM(Q2,T2)</f>
        <v>10000</v>
      </c>
      <c r="V2" s="7">
        <f>SUM(N2,Q2,T2)</f>
        <v>11260</v>
      </c>
      <c r="W2" s="7">
        <f>U2*0.1</f>
        <v>1000</v>
      </c>
      <c r="X2" s="7">
        <f aca="true" t="shared" si="2" ref="X2:X7">V2-W2</f>
        <v>10260</v>
      </c>
    </row>
    <row r="3" spans="1:24" ht="13.5">
      <c r="A3" s="5">
        <v>2</v>
      </c>
      <c r="B3" s="5" t="s">
        <v>65</v>
      </c>
      <c r="C3" s="5"/>
      <c r="D3" s="5"/>
      <c r="E3" s="5" t="s">
        <v>50</v>
      </c>
      <c r="F3" s="5" t="s">
        <v>53</v>
      </c>
      <c r="G3" s="5" t="s">
        <v>54</v>
      </c>
      <c r="H3" s="6">
        <v>37758</v>
      </c>
      <c r="I3" s="6"/>
      <c r="J3" s="5"/>
      <c r="K3" s="5">
        <v>1</v>
      </c>
      <c r="L3" s="5" t="s">
        <v>55</v>
      </c>
      <c r="M3" s="5" t="s">
        <v>52</v>
      </c>
      <c r="N3" s="7">
        <v>54300</v>
      </c>
      <c r="O3" s="7">
        <v>30000</v>
      </c>
      <c r="P3" s="33">
        <v>1</v>
      </c>
      <c r="Q3" s="7">
        <f t="shared" si="0"/>
        <v>30000</v>
      </c>
      <c r="R3" s="7">
        <v>0</v>
      </c>
      <c r="S3" s="33">
        <v>0</v>
      </c>
      <c r="T3" s="7">
        <f t="shared" si="1"/>
        <v>0</v>
      </c>
      <c r="U3" s="7">
        <f aca="true" t="shared" si="3" ref="U3:U24">SUM(Q3,T3)</f>
        <v>30000</v>
      </c>
      <c r="V3" s="7">
        <f aca="true" t="shared" si="4" ref="V3:V25">SUM(N3,Q3,T3)</f>
        <v>84300</v>
      </c>
      <c r="W3" s="7">
        <f aca="true" t="shared" si="5" ref="W3:W23">U3*0.1</f>
        <v>3000</v>
      </c>
      <c r="X3" s="7">
        <f t="shared" si="2"/>
        <v>81300</v>
      </c>
    </row>
    <row r="4" spans="1:24" ht="13.5">
      <c r="A4" s="5">
        <v>3</v>
      </c>
      <c r="B4" s="5"/>
      <c r="C4" s="5"/>
      <c r="D4" s="5"/>
      <c r="E4" s="5"/>
      <c r="F4" s="5"/>
      <c r="G4" s="5"/>
      <c r="H4" s="6"/>
      <c r="I4" s="6"/>
      <c r="J4" s="5"/>
      <c r="K4" s="5"/>
      <c r="L4" s="5"/>
      <c r="M4" s="5"/>
      <c r="N4" s="7">
        <v>0</v>
      </c>
      <c r="O4" s="7">
        <v>0</v>
      </c>
      <c r="P4" s="33">
        <v>0</v>
      </c>
      <c r="Q4" s="7">
        <f t="shared" si="0"/>
        <v>0</v>
      </c>
      <c r="R4" s="7">
        <v>0</v>
      </c>
      <c r="S4" s="33">
        <v>0</v>
      </c>
      <c r="T4" s="7">
        <f t="shared" si="1"/>
        <v>0</v>
      </c>
      <c r="U4" s="7">
        <f t="shared" si="3"/>
        <v>0</v>
      </c>
      <c r="V4" s="7">
        <f t="shared" si="4"/>
        <v>0</v>
      </c>
      <c r="W4" s="7">
        <f t="shared" si="5"/>
        <v>0</v>
      </c>
      <c r="X4" s="7">
        <f t="shared" si="2"/>
        <v>0</v>
      </c>
    </row>
    <row r="5" spans="1:24" ht="13.5">
      <c r="A5" s="5">
        <v>4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7">
        <v>0</v>
      </c>
      <c r="O5" s="7">
        <v>0</v>
      </c>
      <c r="P5" s="33">
        <v>0</v>
      </c>
      <c r="Q5" s="7">
        <f t="shared" si="0"/>
        <v>0</v>
      </c>
      <c r="R5" s="7">
        <v>0</v>
      </c>
      <c r="S5" s="33">
        <v>0</v>
      </c>
      <c r="T5" s="7">
        <f t="shared" si="1"/>
        <v>0</v>
      </c>
      <c r="U5" s="7">
        <f t="shared" si="3"/>
        <v>0</v>
      </c>
      <c r="V5" s="7">
        <f t="shared" si="4"/>
        <v>0</v>
      </c>
      <c r="W5" s="7">
        <f t="shared" si="5"/>
        <v>0</v>
      </c>
      <c r="X5" s="7">
        <f t="shared" si="2"/>
        <v>0</v>
      </c>
    </row>
    <row r="6" spans="1:24" ht="13.5">
      <c r="A6" s="5">
        <v>5</v>
      </c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7">
        <v>0</v>
      </c>
      <c r="O6" s="7">
        <v>0</v>
      </c>
      <c r="P6" s="33">
        <v>0</v>
      </c>
      <c r="Q6" s="7">
        <f t="shared" si="0"/>
        <v>0</v>
      </c>
      <c r="R6" s="7">
        <v>0</v>
      </c>
      <c r="S6" s="33">
        <v>0</v>
      </c>
      <c r="T6" s="7">
        <f t="shared" si="1"/>
        <v>0</v>
      </c>
      <c r="U6" s="7">
        <f t="shared" si="3"/>
        <v>0</v>
      </c>
      <c r="V6" s="7">
        <f t="shared" si="4"/>
        <v>0</v>
      </c>
      <c r="W6" s="7">
        <f t="shared" si="5"/>
        <v>0</v>
      </c>
      <c r="X6" s="7">
        <f t="shared" si="2"/>
        <v>0</v>
      </c>
    </row>
    <row r="7" spans="1:24" ht="13.5">
      <c r="A7" s="5">
        <v>6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v>0</v>
      </c>
      <c r="P7" s="33">
        <v>0</v>
      </c>
      <c r="Q7" s="7">
        <f t="shared" si="0"/>
        <v>0</v>
      </c>
      <c r="R7" s="7">
        <v>0</v>
      </c>
      <c r="S7" s="33">
        <v>0</v>
      </c>
      <c r="T7" s="7">
        <f t="shared" si="1"/>
        <v>0</v>
      </c>
      <c r="U7" s="7">
        <f t="shared" si="3"/>
        <v>0</v>
      </c>
      <c r="V7" s="7">
        <f t="shared" si="4"/>
        <v>0</v>
      </c>
      <c r="W7" s="7">
        <f t="shared" si="5"/>
        <v>0</v>
      </c>
      <c r="X7" s="7">
        <f t="shared" si="2"/>
        <v>0</v>
      </c>
    </row>
    <row r="8" spans="1:24" ht="13.5">
      <c r="A8" s="5">
        <v>7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/>
      <c r="O8" s="7"/>
      <c r="P8" s="33"/>
      <c r="Q8" s="7">
        <f aca="true" t="shared" si="6" ref="Q8:Q23">O8*P8</f>
        <v>0</v>
      </c>
      <c r="R8" s="7"/>
      <c r="S8" s="33"/>
      <c r="T8" s="7">
        <f aca="true" t="shared" si="7" ref="T8:T23">R8*S8</f>
        <v>0</v>
      </c>
      <c r="U8" s="7">
        <f t="shared" si="3"/>
        <v>0</v>
      </c>
      <c r="V8" s="7">
        <f t="shared" si="4"/>
        <v>0</v>
      </c>
      <c r="W8" s="7">
        <f t="shared" si="5"/>
        <v>0</v>
      </c>
      <c r="X8" s="7">
        <f aca="true" t="shared" si="8" ref="X8:X23">V8-W8</f>
        <v>0</v>
      </c>
    </row>
    <row r="9" spans="1:24" ht="13.5">
      <c r="A9" s="5">
        <v>8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/>
      <c r="P9" s="33"/>
      <c r="Q9" s="7">
        <f t="shared" si="6"/>
        <v>0</v>
      </c>
      <c r="R9" s="7"/>
      <c r="S9" s="33"/>
      <c r="T9" s="7">
        <f t="shared" si="7"/>
        <v>0</v>
      </c>
      <c r="U9" s="7">
        <f t="shared" si="3"/>
        <v>0</v>
      </c>
      <c r="V9" s="7">
        <f t="shared" si="4"/>
        <v>0</v>
      </c>
      <c r="W9" s="7">
        <f t="shared" si="5"/>
        <v>0</v>
      </c>
      <c r="X9" s="7">
        <f t="shared" si="8"/>
        <v>0</v>
      </c>
    </row>
    <row r="10" spans="1:24" ht="13.5">
      <c r="A10" s="5">
        <v>9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/>
      <c r="P10" s="33"/>
      <c r="Q10" s="7">
        <f t="shared" si="6"/>
        <v>0</v>
      </c>
      <c r="R10" s="7"/>
      <c r="S10" s="33"/>
      <c r="T10" s="7">
        <f t="shared" si="7"/>
        <v>0</v>
      </c>
      <c r="U10" s="7">
        <f t="shared" si="3"/>
        <v>0</v>
      </c>
      <c r="V10" s="7">
        <f t="shared" si="4"/>
        <v>0</v>
      </c>
      <c r="W10" s="7">
        <f t="shared" si="5"/>
        <v>0</v>
      </c>
      <c r="X10" s="7">
        <f t="shared" si="8"/>
        <v>0</v>
      </c>
    </row>
    <row r="11" spans="1:24" ht="13.5">
      <c r="A11" s="5">
        <v>10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/>
      <c r="P11" s="33"/>
      <c r="Q11" s="7">
        <f t="shared" si="6"/>
        <v>0</v>
      </c>
      <c r="R11" s="7"/>
      <c r="S11" s="33"/>
      <c r="T11" s="7">
        <f t="shared" si="7"/>
        <v>0</v>
      </c>
      <c r="U11" s="7">
        <f t="shared" si="3"/>
        <v>0</v>
      </c>
      <c r="V11" s="7">
        <f t="shared" si="4"/>
        <v>0</v>
      </c>
      <c r="W11" s="7">
        <f t="shared" si="5"/>
        <v>0</v>
      </c>
      <c r="X11" s="7">
        <f t="shared" si="8"/>
        <v>0</v>
      </c>
    </row>
    <row r="12" spans="1:24" ht="13.5">
      <c r="A12" s="5">
        <v>11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/>
      <c r="P12" s="33"/>
      <c r="Q12" s="7">
        <f t="shared" si="6"/>
        <v>0</v>
      </c>
      <c r="R12" s="7"/>
      <c r="S12" s="33"/>
      <c r="T12" s="7">
        <f t="shared" si="7"/>
        <v>0</v>
      </c>
      <c r="U12" s="7">
        <f t="shared" si="3"/>
        <v>0</v>
      </c>
      <c r="V12" s="7">
        <f t="shared" si="4"/>
        <v>0</v>
      </c>
      <c r="W12" s="7">
        <f t="shared" si="5"/>
        <v>0</v>
      </c>
      <c r="X12" s="7">
        <f t="shared" si="8"/>
        <v>0</v>
      </c>
    </row>
    <row r="13" spans="1:24" ht="13.5">
      <c r="A13" s="5">
        <v>12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/>
      <c r="P13" s="33"/>
      <c r="Q13" s="7">
        <f t="shared" si="6"/>
        <v>0</v>
      </c>
      <c r="R13" s="7"/>
      <c r="S13" s="33"/>
      <c r="T13" s="7">
        <f t="shared" si="7"/>
        <v>0</v>
      </c>
      <c r="U13" s="7">
        <f t="shared" si="3"/>
        <v>0</v>
      </c>
      <c r="V13" s="7">
        <f t="shared" si="4"/>
        <v>0</v>
      </c>
      <c r="W13" s="7">
        <f t="shared" si="5"/>
        <v>0</v>
      </c>
      <c r="X13" s="7">
        <f t="shared" si="8"/>
        <v>0</v>
      </c>
    </row>
    <row r="14" spans="1:24" ht="13.5">
      <c r="A14" s="5">
        <v>13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/>
      <c r="P14" s="33"/>
      <c r="Q14" s="7">
        <f t="shared" si="6"/>
        <v>0</v>
      </c>
      <c r="R14" s="7"/>
      <c r="S14" s="33"/>
      <c r="T14" s="7">
        <f t="shared" si="7"/>
        <v>0</v>
      </c>
      <c r="U14" s="7">
        <f t="shared" si="3"/>
        <v>0</v>
      </c>
      <c r="V14" s="7">
        <f t="shared" si="4"/>
        <v>0</v>
      </c>
      <c r="W14" s="7">
        <f t="shared" si="5"/>
        <v>0</v>
      </c>
      <c r="X14" s="7">
        <f t="shared" si="8"/>
        <v>0</v>
      </c>
    </row>
    <row r="15" spans="1:24" ht="13.5">
      <c r="A15" s="5">
        <v>14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/>
      <c r="P15" s="33"/>
      <c r="Q15" s="7">
        <f t="shared" si="6"/>
        <v>0</v>
      </c>
      <c r="R15" s="7"/>
      <c r="S15" s="33"/>
      <c r="T15" s="7">
        <f t="shared" si="7"/>
        <v>0</v>
      </c>
      <c r="U15" s="7">
        <f t="shared" si="3"/>
        <v>0</v>
      </c>
      <c r="V15" s="7">
        <f t="shared" si="4"/>
        <v>0</v>
      </c>
      <c r="W15" s="7">
        <f t="shared" si="5"/>
        <v>0</v>
      </c>
      <c r="X15" s="7">
        <f t="shared" si="8"/>
        <v>0</v>
      </c>
    </row>
    <row r="16" spans="1:24" ht="13.5">
      <c r="A16" s="5">
        <v>15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/>
      <c r="P16" s="33"/>
      <c r="Q16" s="7">
        <f t="shared" si="6"/>
        <v>0</v>
      </c>
      <c r="R16" s="7"/>
      <c r="S16" s="33"/>
      <c r="T16" s="7">
        <f t="shared" si="7"/>
        <v>0</v>
      </c>
      <c r="U16" s="7">
        <f t="shared" si="3"/>
        <v>0</v>
      </c>
      <c r="V16" s="7">
        <f t="shared" si="4"/>
        <v>0</v>
      </c>
      <c r="W16" s="7">
        <f t="shared" si="5"/>
        <v>0</v>
      </c>
      <c r="X16" s="7">
        <f t="shared" si="8"/>
        <v>0</v>
      </c>
    </row>
    <row r="17" spans="1:24" ht="13.5">
      <c r="A17" s="5">
        <v>16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/>
      <c r="P17" s="33"/>
      <c r="Q17" s="7">
        <f t="shared" si="6"/>
        <v>0</v>
      </c>
      <c r="R17" s="7"/>
      <c r="S17" s="33"/>
      <c r="T17" s="7">
        <f t="shared" si="7"/>
        <v>0</v>
      </c>
      <c r="U17" s="7">
        <f t="shared" si="3"/>
        <v>0</v>
      </c>
      <c r="V17" s="7">
        <f t="shared" si="4"/>
        <v>0</v>
      </c>
      <c r="W17" s="7">
        <f t="shared" si="5"/>
        <v>0</v>
      </c>
      <c r="X17" s="7">
        <f t="shared" si="8"/>
        <v>0</v>
      </c>
    </row>
    <row r="18" spans="1:24" ht="13.5">
      <c r="A18" s="5">
        <v>17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/>
      <c r="P18" s="33"/>
      <c r="Q18" s="7">
        <f t="shared" si="6"/>
        <v>0</v>
      </c>
      <c r="R18" s="7"/>
      <c r="S18" s="33"/>
      <c r="T18" s="7">
        <f t="shared" si="7"/>
        <v>0</v>
      </c>
      <c r="U18" s="7">
        <f t="shared" si="3"/>
        <v>0</v>
      </c>
      <c r="V18" s="7">
        <f t="shared" si="4"/>
        <v>0</v>
      </c>
      <c r="W18" s="7">
        <f t="shared" si="5"/>
        <v>0</v>
      </c>
      <c r="X18" s="7">
        <f t="shared" si="8"/>
        <v>0</v>
      </c>
    </row>
    <row r="19" spans="1:24" ht="13.5">
      <c r="A19" s="5">
        <v>18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/>
      <c r="P19" s="33"/>
      <c r="Q19" s="7">
        <f t="shared" si="6"/>
        <v>0</v>
      </c>
      <c r="R19" s="7"/>
      <c r="S19" s="33"/>
      <c r="T19" s="7">
        <f t="shared" si="7"/>
        <v>0</v>
      </c>
      <c r="U19" s="7">
        <f t="shared" si="3"/>
        <v>0</v>
      </c>
      <c r="V19" s="7">
        <f t="shared" si="4"/>
        <v>0</v>
      </c>
      <c r="W19" s="7">
        <f t="shared" si="5"/>
        <v>0</v>
      </c>
      <c r="X19" s="7">
        <f t="shared" si="8"/>
        <v>0</v>
      </c>
    </row>
    <row r="20" spans="1:24" ht="13.5">
      <c r="A20" s="5">
        <v>19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5"/>
      <c r="M20" s="5"/>
      <c r="N20" s="7"/>
      <c r="O20" s="7"/>
      <c r="P20" s="33"/>
      <c r="Q20" s="7">
        <f t="shared" si="6"/>
        <v>0</v>
      </c>
      <c r="R20" s="7"/>
      <c r="S20" s="33"/>
      <c r="T20" s="7">
        <f t="shared" si="7"/>
        <v>0</v>
      </c>
      <c r="U20" s="7">
        <f t="shared" si="3"/>
        <v>0</v>
      </c>
      <c r="V20" s="7">
        <f t="shared" si="4"/>
        <v>0</v>
      </c>
      <c r="W20" s="7">
        <f t="shared" si="5"/>
        <v>0</v>
      </c>
      <c r="X20" s="7">
        <f t="shared" si="8"/>
        <v>0</v>
      </c>
    </row>
    <row r="21" spans="1:24" ht="13.5">
      <c r="A21" s="5">
        <v>20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5"/>
      <c r="M21" s="5"/>
      <c r="N21" s="7"/>
      <c r="O21" s="7"/>
      <c r="P21" s="33"/>
      <c r="Q21" s="7">
        <f t="shared" si="6"/>
        <v>0</v>
      </c>
      <c r="R21" s="7"/>
      <c r="S21" s="33"/>
      <c r="T21" s="7">
        <f t="shared" si="7"/>
        <v>0</v>
      </c>
      <c r="U21" s="7">
        <f t="shared" si="3"/>
        <v>0</v>
      </c>
      <c r="V21" s="7">
        <f t="shared" si="4"/>
        <v>0</v>
      </c>
      <c r="W21" s="7">
        <f t="shared" si="5"/>
        <v>0</v>
      </c>
      <c r="X21" s="7">
        <f t="shared" si="8"/>
        <v>0</v>
      </c>
    </row>
    <row r="22" spans="1:24" ht="13.5">
      <c r="A22" s="5">
        <v>21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5"/>
      <c r="M22" s="5"/>
      <c r="N22" s="7"/>
      <c r="O22" s="7"/>
      <c r="P22" s="33"/>
      <c r="Q22" s="7">
        <f t="shared" si="6"/>
        <v>0</v>
      </c>
      <c r="R22" s="7"/>
      <c r="S22" s="33"/>
      <c r="T22" s="7">
        <f t="shared" si="7"/>
        <v>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7">
        <f t="shared" si="8"/>
        <v>0</v>
      </c>
    </row>
    <row r="23" spans="1:24" ht="13.5">
      <c r="A23" s="5">
        <v>22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5"/>
      <c r="M23" s="5"/>
      <c r="N23" s="7"/>
      <c r="O23" s="7"/>
      <c r="P23" s="33"/>
      <c r="Q23" s="7">
        <f t="shared" si="6"/>
        <v>0</v>
      </c>
      <c r="R23" s="7"/>
      <c r="S23" s="33"/>
      <c r="T23" s="7">
        <f t="shared" si="7"/>
        <v>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7">
        <f t="shared" si="8"/>
        <v>0</v>
      </c>
    </row>
    <row r="24" spans="1:24" ht="13.5">
      <c r="A24" s="96" t="s">
        <v>27</v>
      </c>
      <c r="B24" s="97"/>
      <c r="C24" s="85"/>
      <c r="D24" s="85"/>
      <c r="E24" s="9"/>
      <c r="F24" s="10"/>
      <c r="G24" s="10"/>
      <c r="H24" s="10"/>
      <c r="I24" s="10"/>
      <c r="J24" s="10"/>
      <c r="K24" s="10"/>
      <c r="L24" s="10"/>
      <c r="M24" s="10"/>
      <c r="N24" s="7">
        <f>SUM(N2:N23)</f>
        <v>55560</v>
      </c>
      <c r="O24" s="7"/>
      <c r="P24" s="33">
        <f>SUM(P2:P23)</f>
        <v>2</v>
      </c>
      <c r="Q24" s="7">
        <f>SUM(Q2:Q23)</f>
        <v>40000</v>
      </c>
      <c r="R24" s="7"/>
      <c r="S24" s="33">
        <f>SUM(S2:S23)</f>
        <v>0</v>
      </c>
      <c r="T24" s="7">
        <f>SUM(T2:T23)</f>
        <v>0</v>
      </c>
      <c r="U24" s="7">
        <f t="shared" si="3"/>
        <v>40000</v>
      </c>
      <c r="V24" s="7">
        <f t="shared" si="4"/>
        <v>95560</v>
      </c>
      <c r="W24" s="7">
        <f>SUM(W2:W23)</f>
        <v>4000</v>
      </c>
      <c r="X24" s="7">
        <f>SUM(X2:X23)</f>
        <v>91560</v>
      </c>
    </row>
    <row r="25" ht="13.5">
      <c r="V25" s="7">
        <f t="shared" si="4"/>
        <v>0</v>
      </c>
    </row>
  </sheetData>
  <mergeCells count="1">
    <mergeCell ref="A24:B2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workbookViewId="0" topLeftCell="A4">
      <selection activeCell="I11" sqref="I11"/>
    </sheetView>
  </sheetViews>
  <sheetFormatPr defaultColWidth="10.796875" defaultRowHeight="22.5" customHeight="1"/>
  <cols>
    <col min="1" max="1" width="8" style="15" customWidth="1"/>
    <col min="2" max="2" width="9" style="15" customWidth="1"/>
    <col min="3" max="3" width="8.69921875" style="15" customWidth="1"/>
    <col min="4" max="4" width="11" style="15" customWidth="1"/>
    <col min="5" max="5" width="7.5" style="15" bestFit="1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34" t="str">
        <f>INDEX('4-2データ元'!A1:U23,MATCH(K1,'4-2データ元'!A:A),MATCH("氏名",'4-2データ元'!A1:U1,))</f>
        <v>日本　三郎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80">
        <f>I17</f>
        <v>8260</v>
      </c>
      <c r="J2" s="14" t="s">
        <v>3</v>
      </c>
    </row>
    <row r="3" spans="1:13" ht="22.5" customHeight="1">
      <c r="A3" s="89" t="s">
        <v>4</v>
      </c>
      <c r="B3" s="16" t="s">
        <v>66</v>
      </c>
      <c r="C3" s="87" t="str">
        <f>INDEX('4-2データ元'!A1:U23,MATCH(K1,'4-2データ元'!A:A),MATCH("事業区分",'4-2データ元'!A1:U1,))</f>
        <v>【スポーツ交流大会開催費】</v>
      </c>
      <c r="D3" s="87"/>
      <c r="E3" s="87"/>
      <c r="F3" s="87"/>
      <c r="G3" s="87"/>
      <c r="H3" s="16"/>
      <c r="I3" s="16"/>
      <c r="J3" s="17"/>
      <c r="M3" s="35"/>
    </row>
    <row r="4" spans="1:13" ht="22.5" customHeight="1">
      <c r="A4" s="90"/>
      <c r="B4" s="41" t="s">
        <v>68</v>
      </c>
      <c r="C4" s="88" t="str">
        <f>INDEX('4-2データ元'!A1:U23,MATCH(K1,'4-2データ元'!A:A),MATCH("事業名",'4-2データ元'!A1:U1,))</f>
        <v>神南地区スポーツフェスティバル</v>
      </c>
      <c r="D4" s="88"/>
      <c r="E4" s="88"/>
      <c r="F4" s="88"/>
      <c r="G4" s="88"/>
      <c r="H4" s="41"/>
      <c r="I4" s="41"/>
      <c r="J4" s="46"/>
      <c r="M4" s="35"/>
    </row>
    <row r="5" spans="1:13" ht="22.5" customHeight="1">
      <c r="A5" s="91"/>
      <c r="B5" s="93" t="str">
        <f>INDEX('4-2データ元'!A1:U23,MATCH(K1,'4-2データ元'!A:A),MATCH("区分",'4-2データ元'!A1:U1,))</f>
        <v>実技指導者</v>
      </c>
      <c r="C5" s="93"/>
      <c r="D5" s="18" t="str">
        <f>INDEX('4-2データ元'!A1:U23,MATCH(K1,'4-2データ元'!A:A),MATCH("旅費・謝金",'4-2データ元'!A1:U1,))</f>
        <v>旅費・謝金</v>
      </c>
      <c r="E5" s="19" t="s">
        <v>81</v>
      </c>
      <c r="F5" s="19"/>
      <c r="G5" s="19"/>
      <c r="H5" s="19"/>
      <c r="I5" s="19"/>
      <c r="J5" s="20"/>
      <c r="M5" s="35"/>
    </row>
    <row r="6" spans="1:13" ht="22.5" customHeight="1">
      <c r="A6" s="21" t="s">
        <v>82</v>
      </c>
      <c r="B6" s="92" t="str">
        <f>INDEX('4-2データ元'!A1:U23,MATCH(K1,'4-2データ元'!A:A),MATCH("会場",'4-2データ元'!A1:U1,))</f>
        <v>岸記念体育会館</v>
      </c>
      <c r="C6" s="92"/>
      <c r="D6" s="92"/>
      <c r="E6" s="22" t="s">
        <v>63</v>
      </c>
      <c r="F6" s="23">
        <f>INDEX('4-2データ元'!A1:U23,MATCH(K1,'4-2データ元'!A:A),MATCH("期日１",'4-2データ元'!A1:U1,))</f>
        <v>38851</v>
      </c>
      <c r="G6" s="24">
        <f>IF(H6=0,"","～")</f>
      </c>
      <c r="H6" s="23">
        <f>INDEX('4-2データ元'!A1:U23,MATCH(K1,'4-2データ元'!A:A),MATCH("期日２",'4-2データ元'!A1:U1,))</f>
        <v>0</v>
      </c>
      <c r="I6" s="25">
        <f>INDEX('4-2データ元'!A1:U23,MATCH(K1,'4-2データ元'!A:A),MATCH("泊数",'4-2データ元'!A1:U1,))</f>
        <v>0</v>
      </c>
      <c r="J6" s="26">
        <f>INDEX('4-2データ元'!A1:U23,MATCH(K1,'4-2データ元'!A:A),MATCH("日",'4-2データ元'!A1:U1,))</f>
        <v>1</v>
      </c>
      <c r="M6" s="36"/>
    </row>
    <row r="7" spans="1:13" ht="22.5" customHeight="1">
      <c r="A7" s="27"/>
      <c r="B7" s="37" t="s">
        <v>6</v>
      </c>
      <c r="C7" s="16"/>
      <c r="D7" s="16"/>
      <c r="E7" s="16"/>
      <c r="F7" s="16"/>
      <c r="G7" s="16"/>
      <c r="H7" s="16"/>
      <c r="I7" s="16"/>
      <c r="J7" s="17"/>
      <c r="M7" s="38"/>
    </row>
    <row r="8" spans="1:13" ht="22.5" customHeight="1">
      <c r="A8" s="39"/>
      <c r="B8" s="40"/>
      <c r="C8" s="41" t="s">
        <v>7</v>
      </c>
      <c r="D8" s="41"/>
      <c r="E8" s="42" t="str">
        <f>INDEX('4-2データ元'!A1:U23,MATCH(K1,'4-2データ元'!A:A),MATCH("自宅最寄駅",'4-2データ元'!A1:U1,))</f>
        <v>川崎</v>
      </c>
      <c r="F8" s="43" t="s">
        <v>5</v>
      </c>
      <c r="G8" s="42" t="str">
        <f>INDEX('4-2データ元'!A1:U23,MATCH(K1,'4-2データ元'!A:A),MATCH("会場最寄駅",'4-2データ元'!A1:U1,))</f>
        <v>原宿</v>
      </c>
      <c r="H8" s="44" t="s">
        <v>8</v>
      </c>
      <c r="I8" s="45">
        <f>INDEX('4-2データ元'!A1:U23,MATCH(K1,'4-2データ元'!A:A),MATCH("交通費小計",'4-2データ元'!A1:U1,))</f>
        <v>1260</v>
      </c>
      <c r="J8" s="46" t="s">
        <v>3</v>
      </c>
      <c r="K8" s="47"/>
      <c r="M8" s="35"/>
    </row>
    <row r="9" spans="1:14" ht="22.5" customHeight="1">
      <c r="A9" s="39"/>
      <c r="B9" s="41" t="s">
        <v>2</v>
      </c>
      <c r="C9" s="41"/>
      <c r="D9" s="41"/>
      <c r="E9" s="43"/>
      <c r="F9" s="48"/>
      <c r="G9" s="43"/>
      <c r="H9" s="41"/>
      <c r="J9" s="46"/>
      <c r="K9" s="47"/>
      <c r="M9" s="35"/>
      <c r="N9" s="47"/>
    </row>
    <row r="10" spans="1:14" ht="22.5" customHeight="1">
      <c r="A10" s="39"/>
      <c r="B10" s="41"/>
      <c r="C10" s="41"/>
      <c r="D10" s="41"/>
      <c r="E10" s="49"/>
      <c r="F10" s="50"/>
      <c r="G10" s="51"/>
      <c r="H10" s="54" t="s">
        <v>42</v>
      </c>
      <c r="I10" s="55">
        <f>I8</f>
        <v>1260</v>
      </c>
      <c r="J10" s="46" t="s">
        <v>3</v>
      </c>
      <c r="K10" s="47"/>
      <c r="L10" s="47"/>
      <c r="M10" s="53"/>
      <c r="N10" s="47"/>
    </row>
    <row r="11" spans="1:14" ht="22.5" customHeight="1">
      <c r="A11" s="39"/>
      <c r="B11" s="41"/>
      <c r="C11" s="41"/>
      <c r="D11" s="41"/>
      <c r="E11" s="41"/>
      <c r="F11" s="41"/>
      <c r="G11" s="41"/>
      <c r="K11" s="47"/>
      <c r="M11" s="35"/>
      <c r="N11" s="47"/>
    </row>
    <row r="12" spans="1:14" ht="22.5" customHeight="1">
      <c r="A12" s="39"/>
      <c r="B12" s="40" t="s">
        <v>37</v>
      </c>
      <c r="C12" s="41"/>
      <c r="D12" s="41"/>
      <c r="E12" s="48"/>
      <c r="F12" s="50"/>
      <c r="G12" s="48"/>
      <c r="H12" s="50"/>
      <c r="J12" s="52"/>
      <c r="K12" s="47"/>
      <c r="M12" s="35"/>
      <c r="N12" s="47"/>
    </row>
    <row r="13" spans="1:14" ht="22.5" customHeight="1">
      <c r="A13" s="39"/>
      <c r="B13" s="41"/>
      <c r="C13" s="41" t="s">
        <v>11</v>
      </c>
      <c r="D13" s="41"/>
      <c r="E13" s="56">
        <f>INDEX('4-2データ元'!A1:U23,MATCH(K1,'4-2データ元'!A:A),MATCH("謝金単価",'4-2データ元'!A1:U1,))</f>
        <v>7000</v>
      </c>
      <c r="F13" s="50" t="s">
        <v>9</v>
      </c>
      <c r="G13" s="82">
        <f>INDEX('4-2データ元'!A1:U23,MATCH(K1,'4-2データ元'!A:A),MATCH("日数",'4-2データ元'!A1:U1,))</f>
        <v>1</v>
      </c>
      <c r="H13" s="50" t="s">
        <v>10</v>
      </c>
      <c r="I13" s="45">
        <f>E13*G13</f>
        <v>7000</v>
      </c>
      <c r="J13" s="46" t="s">
        <v>3</v>
      </c>
      <c r="K13" s="47"/>
      <c r="N13" s="47"/>
    </row>
    <row r="14" spans="1:14" ht="22.5" customHeight="1">
      <c r="A14" s="39"/>
      <c r="B14" s="41"/>
      <c r="C14" s="41"/>
      <c r="D14" s="41"/>
      <c r="E14" s="56">
        <f>INDEX('4-2データ元'!A1:U23,MATCH(K1,'4-2データ元'!A:A),MATCH("謝金単価2",'4-2データ元'!A1:U1,))</f>
        <v>0</v>
      </c>
      <c r="F14" s="50" t="s">
        <v>9</v>
      </c>
      <c r="G14" s="82">
        <f>INDEX('4-2データ元'!A1:U23,MATCH(K1,'4-2データ元'!A:A),MATCH("日数2",'4-2データ元'!A1:U1,))</f>
        <v>0</v>
      </c>
      <c r="H14" s="50" t="s">
        <v>10</v>
      </c>
      <c r="I14" s="45">
        <f>E14*G14</f>
        <v>0</v>
      </c>
      <c r="J14" s="46" t="s">
        <v>3</v>
      </c>
      <c r="K14" s="47"/>
      <c r="N14" s="47"/>
    </row>
    <row r="15" spans="1:14" ht="22.5" customHeight="1">
      <c r="A15" s="39"/>
      <c r="B15" s="41"/>
      <c r="C15" s="41"/>
      <c r="D15" s="41"/>
      <c r="E15" s="56"/>
      <c r="F15" s="50"/>
      <c r="G15" s="57"/>
      <c r="H15" s="50"/>
      <c r="I15" s="45"/>
      <c r="J15" s="46"/>
      <c r="K15" s="47"/>
      <c r="N15" s="47"/>
    </row>
    <row r="16" spans="1:14" ht="22.5" customHeight="1">
      <c r="A16" s="39"/>
      <c r="B16" s="41"/>
      <c r="C16" s="41"/>
      <c r="D16" s="41"/>
      <c r="E16" s="41"/>
      <c r="F16" s="41"/>
      <c r="G16" s="41"/>
      <c r="H16" s="54" t="s">
        <v>43</v>
      </c>
      <c r="I16" s="55">
        <f>SUM(I13:I15)</f>
        <v>7000</v>
      </c>
      <c r="J16" s="46" t="s">
        <v>3</v>
      </c>
      <c r="K16" s="47"/>
      <c r="N16" s="47"/>
    </row>
    <row r="17" spans="1:14" ht="22.5" customHeight="1">
      <c r="A17" s="39"/>
      <c r="B17" s="41"/>
      <c r="C17" s="41"/>
      <c r="D17" s="41"/>
      <c r="E17" s="41"/>
      <c r="F17" s="41"/>
      <c r="G17" s="41"/>
      <c r="H17" s="54" t="s">
        <v>44</v>
      </c>
      <c r="I17" s="55">
        <f>I10+I16</f>
        <v>8260</v>
      </c>
      <c r="J17" s="46" t="s">
        <v>3</v>
      </c>
      <c r="K17" s="47"/>
      <c r="N17" s="47"/>
    </row>
    <row r="18" spans="1:14" ht="22.5" customHeight="1">
      <c r="A18" s="39"/>
      <c r="B18" s="41"/>
      <c r="C18" s="41"/>
      <c r="D18" s="41"/>
      <c r="E18" s="41"/>
      <c r="F18" s="41"/>
      <c r="G18" s="54"/>
      <c r="H18" s="58"/>
      <c r="I18" s="55"/>
      <c r="J18" s="46"/>
      <c r="K18" s="47"/>
      <c r="N18" s="47"/>
    </row>
    <row r="19" spans="1:14" ht="22.5" customHeight="1">
      <c r="A19" s="59" t="s">
        <v>73</v>
      </c>
      <c r="B19" s="60"/>
      <c r="C19" s="60"/>
      <c r="D19" s="60"/>
      <c r="E19" s="60"/>
      <c r="F19" s="60"/>
      <c r="G19" s="22"/>
      <c r="H19" s="61"/>
      <c r="I19" s="62">
        <f>I17*0.1</f>
        <v>826</v>
      </c>
      <c r="J19" s="63" t="s">
        <v>38</v>
      </c>
      <c r="K19" s="47"/>
      <c r="N19" s="47"/>
    </row>
    <row r="20" spans="1:14" ht="22.5" customHeight="1">
      <c r="A20" s="59" t="s">
        <v>39</v>
      </c>
      <c r="B20" s="60"/>
      <c r="C20" s="60"/>
      <c r="D20" s="60"/>
      <c r="E20" s="60"/>
      <c r="F20" s="60"/>
      <c r="G20" s="22"/>
      <c r="H20" s="61"/>
      <c r="I20" s="62">
        <f>I17-I19</f>
        <v>7434</v>
      </c>
      <c r="J20" s="63" t="s">
        <v>38</v>
      </c>
      <c r="K20" s="47"/>
      <c r="N20" s="47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7"/>
      <c r="N21" s="47"/>
    </row>
    <row r="22" spans="1:10" ht="22.5" customHeight="1">
      <c r="A22" s="64" t="s">
        <v>12</v>
      </c>
      <c r="B22" s="65"/>
      <c r="C22" s="65"/>
      <c r="D22" s="65"/>
      <c r="E22" s="41"/>
      <c r="F22" s="41"/>
      <c r="G22" s="41"/>
      <c r="H22" s="41"/>
      <c r="I22" s="41"/>
      <c r="J22" s="46"/>
    </row>
    <row r="23" spans="1:10" ht="22.5" customHeight="1">
      <c r="A23" s="39" t="s">
        <v>2</v>
      </c>
      <c r="B23" s="66" t="s">
        <v>13</v>
      </c>
      <c r="C23" s="66"/>
      <c r="D23" s="67"/>
      <c r="E23" s="67"/>
      <c r="F23" s="41"/>
      <c r="G23" s="41"/>
      <c r="H23" s="41"/>
      <c r="I23" s="41"/>
      <c r="J23" s="46"/>
    </row>
    <row r="24" spans="1:10" ht="22.5" customHeight="1">
      <c r="A24" s="39" t="s">
        <v>2</v>
      </c>
      <c r="B24" s="41" t="s">
        <v>2</v>
      </c>
      <c r="C24" s="41"/>
      <c r="D24" s="41"/>
      <c r="E24" s="41"/>
      <c r="F24" s="41"/>
      <c r="G24" s="41"/>
      <c r="H24" s="41"/>
      <c r="I24" s="41"/>
      <c r="J24" s="46"/>
    </row>
    <row r="25" spans="1:10" ht="22.5" customHeight="1">
      <c r="A25" s="39" t="s">
        <v>2</v>
      </c>
      <c r="B25" s="54" t="s">
        <v>14</v>
      </c>
      <c r="C25" s="54"/>
      <c r="D25" s="41"/>
      <c r="E25" s="41"/>
      <c r="F25" s="41"/>
      <c r="G25" s="41"/>
      <c r="H25" s="41"/>
      <c r="I25" s="41"/>
      <c r="J25" s="46"/>
    </row>
    <row r="26" spans="1:10" ht="22.5" customHeight="1">
      <c r="A26" s="39" t="s">
        <v>2</v>
      </c>
      <c r="B26" s="54" t="s">
        <v>59</v>
      </c>
      <c r="C26" s="68"/>
      <c r="D26" s="68"/>
      <c r="E26" s="68"/>
      <c r="F26" s="68"/>
      <c r="G26" s="68"/>
      <c r="H26" s="68"/>
      <c r="I26" s="68"/>
      <c r="J26" s="46"/>
    </row>
    <row r="27" spans="1:10" ht="22.5" customHeight="1">
      <c r="A27" s="39" t="s">
        <v>2</v>
      </c>
      <c r="B27" s="54" t="s">
        <v>2</v>
      </c>
      <c r="C27" s="41" t="s">
        <v>2</v>
      </c>
      <c r="D27" s="41" t="s">
        <v>2</v>
      </c>
      <c r="E27" s="41" t="s">
        <v>2</v>
      </c>
      <c r="F27" s="41" t="s">
        <v>2</v>
      </c>
      <c r="G27" s="41" t="s">
        <v>2</v>
      </c>
      <c r="H27" s="41"/>
      <c r="I27" s="41" t="s">
        <v>2</v>
      </c>
      <c r="J27" s="46" t="s">
        <v>2</v>
      </c>
    </row>
    <row r="28" spans="1:10" ht="22.5" customHeight="1">
      <c r="A28" s="39" t="s">
        <v>2</v>
      </c>
      <c r="B28" s="54" t="s">
        <v>74</v>
      </c>
      <c r="C28" s="68" t="s">
        <v>2</v>
      </c>
      <c r="D28" s="68" t="s">
        <v>2</v>
      </c>
      <c r="E28" s="68" t="s">
        <v>2</v>
      </c>
      <c r="F28" s="69" t="s">
        <v>15</v>
      </c>
      <c r="G28" s="41" t="s">
        <v>2</v>
      </c>
      <c r="H28" s="41"/>
      <c r="I28" s="41" t="s">
        <v>2</v>
      </c>
      <c r="J28" s="46" t="s">
        <v>2</v>
      </c>
    </row>
    <row r="29" spans="1:10" ht="22.5" customHeight="1">
      <c r="A29" s="39" t="s">
        <v>2</v>
      </c>
      <c r="B29" s="41" t="s">
        <v>2</v>
      </c>
      <c r="C29" s="41"/>
      <c r="D29" s="41" t="s">
        <v>2</v>
      </c>
      <c r="E29" s="41" t="s">
        <v>2</v>
      </c>
      <c r="F29" s="41" t="s">
        <v>2</v>
      </c>
      <c r="G29" s="41" t="s">
        <v>2</v>
      </c>
      <c r="H29" s="41"/>
      <c r="I29" s="41" t="s">
        <v>2</v>
      </c>
      <c r="J29" s="46" t="s">
        <v>2</v>
      </c>
    </row>
    <row r="30" spans="1:10" ht="22.5" customHeight="1">
      <c r="A30" s="39"/>
      <c r="B30" s="41" t="s">
        <v>75</v>
      </c>
      <c r="C30" s="41"/>
      <c r="D30" s="41"/>
      <c r="E30" s="41"/>
      <c r="G30" s="65"/>
      <c r="H30" s="65"/>
      <c r="I30" s="54"/>
      <c r="J30" s="46"/>
    </row>
    <row r="31" spans="1:10" ht="22.5" customHeight="1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2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ゴシック,標準"&amp;12様式４－２&amp;C&amp;"HG正楷書体-PRO,ﾒﾃﾞｨｳﾑ"&amp;14領 収 証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workbookViewId="0" topLeftCell="A1">
      <selection activeCell="I11" sqref="I11"/>
    </sheetView>
  </sheetViews>
  <sheetFormatPr defaultColWidth="10.796875" defaultRowHeight="22.5" customHeight="1"/>
  <cols>
    <col min="1" max="1" width="8" style="15" customWidth="1"/>
    <col min="2" max="3" width="8.69921875" style="15" customWidth="1"/>
    <col min="4" max="4" width="11" style="15" customWidth="1"/>
    <col min="5" max="5" width="7.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0" ht="22.5" customHeight="1">
      <c r="I1" s="73"/>
      <c r="J1" s="15" t="s">
        <v>0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81" t="s">
        <v>83</v>
      </c>
      <c r="I2" s="28"/>
      <c r="J2" s="14" t="s">
        <v>3</v>
      </c>
    </row>
    <row r="3" spans="1:13" ht="22.5" customHeight="1">
      <c r="A3" s="89" t="s">
        <v>4</v>
      </c>
      <c r="B3" s="16" t="s">
        <v>66</v>
      </c>
      <c r="C3" s="16"/>
      <c r="D3" s="16"/>
      <c r="E3" s="16"/>
      <c r="F3" s="16"/>
      <c r="G3" s="16"/>
      <c r="H3" s="16"/>
      <c r="I3" s="16"/>
      <c r="J3" s="17"/>
      <c r="M3" s="35"/>
    </row>
    <row r="4" spans="1:13" ht="22.5" customHeight="1">
      <c r="A4" s="90"/>
      <c r="B4" s="41" t="s">
        <v>68</v>
      </c>
      <c r="C4" s="41"/>
      <c r="D4" s="41"/>
      <c r="E4" s="41"/>
      <c r="F4" s="41"/>
      <c r="G4" s="41"/>
      <c r="H4" s="41"/>
      <c r="I4" s="41"/>
      <c r="J4" s="46"/>
      <c r="M4" s="35"/>
    </row>
    <row r="5" spans="1:13" ht="22.5" customHeight="1">
      <c r="A5" s="91"/>
      <c r="B5" s="95"/>
      <c r="C5" s="95"/>
      <c r="D5" s="29"/>
      <c r="E5" s="19" t="s">
        <v>81</v>
      </c>
      <c r="F5" s="19"/>
      <c r="G5" s="19"/>
      <c r="H5" s="19"/>
      <c r="I5" s="19"/>
      <c r="J5" s="20"/>
      <c r="M5" s="35"/>
    </row>
    <row r="6" spans="1:13" ht="22.5" customHeight="1">
      <c r="A6" s="21" t="s">
        <v>82</v>
      </c>
      <c r="B6" s="94"/>
      <c r="C6" s="94"/>
      <c r="D6" s="94"/>
      <c r="E6" s="22" t="s">
        <v>63</v>
      </c>
      <c r="F6" s="30"/>
      <c r="G6" s="24"/>
      <c r="H6" s="30"/>
      <c r="I6" s="31"/>
      <c r="J6" s="32" t="s">
        <v>46</v>
      </c>
      <c r="M6" s="36"/>
    </row>
    <row r="7" spans="1:13" ht="22.5" customHeight="1">
      <c r="A7" s="27"/>
      <c r="B7" s="37" t="s">
        <v>6</v>
      </c>
      <c r="C7" s="16"/>
      <c r="D7" s="16"/>
      <c r="E7" s="16"/>
      <c r="F7" s="16"/>
      <c r="G7" s="16"/>
      <c r="H7" s="16"/>
      <c r="I7" s="16"/>
      <c r="J7" s="17"/>
      <c r="M7" s="38"/>
    </row>
    <row r="8" spans="1:13" ht="22.5" customHeight="1">
      <c r="A8" s="39"/>
      <c r="B8" s="40"/>
      <c r="C8" s="41" t="s">
        <v>7</v>
      </c>
      <c r="D8" s="41"/>
      <c r="E8" s="43"/>
      <c r="F8" s="43" t="s">
        <v>5</v>
      </c>
      <c r="G8" s="43"/>
      <c r="H8" s="44" t="s">
        <v>8</v>
      </c>
      <c r="I8" s="50"/>
      <c r="J8" s="46" t="s">
        <v>3</v>
      </c>
      <c r="K8" s="47"/>
      <c r="M8" s="35"/>
    </row>
    <row r="9" spans="1:14" ht="22.5" customHeight="1">
      <c r="A9" s="39"/>
      <c r="B9" s="41" t="s">
        <v>2</v>
      </c>
      <c r="C9" s="41"/>
      <c r="D9" s="41"/>
      <c r="E9" s="43"/>
      <c r="F9" s="48"/>
      <c r="G9" s="43"/>
      <c r="H9" s="41"/>
      <c r="J9" s="46"/>
      <c r="K9" s="47"/>
      <c r="M9" s="35"/>
      <c r="N9" s="47"/>
    </row>
    <row r="10" spans="1:14" ht="22.5" customHeight="1">
      <c r="A10" s="39"/>
      <c r="B10" s="41"/>
      <c r="C10" s="41"/>
      <c r="D10" s="41"/>
      <c r="E10" s="74"/>
      <c r="F10" s="50"/>
      <c r="G10" s="75"/>
      <c r="H10" s="54" t="s">
        <v>42</v>
      </c>
      <c r="I10" s="48"/>
      <c r="J10" s="52" t="s">
        <v>3</v>
      </c>
      <c r="K10" s="47"/>
      <c r="L10" s="47"/>
      <c r="M10" s="53"/>
      <c r="N10" s="47"/>
    </row>
    <row r="11" spans="1:14" ht="22.5" customHeight="1">
      <c r="A11" s="39"/>
      <c r="B11" s="41"/>
      <c r="C11" s="41"/>
      <c r="D11" s="41"/>
      <c r="E11" s="41"/>
      <c r="F11" s="41"/>
      <c r="G11" s="41"/>
      <c r="K11" s="47"/>
      <c r="M11" s="35"/>
      <c r="N11" s="47"/>
    </row>
    <row r="12" spans="1:14" ht="22.5" customHeight="1">
      <c r="A12" s="39"/>
      <c r="B12" s="40" t="s">
        <v>37</v>
      </c>
      <c r="C12" s="41"/>
      <c r="D12" s="41"/>
      <c r="E12" s="48"/>
      <c r="F12" s="50"/>
      <c r="G12" s="48"/>
      <c r="H12" s="50"/>
      <c r="J12" s="52"/>
      <c r="K12" s="47"/>
      <c r="M12" s="35"/>
      <c r="N12" s="47"/>
    </row>
    <row r="13" spans="1:14" ht="22.5" customHeight="1">
      <c r="A13" s="39"/>
      <c r="B13" s="41"/>
      <c r="C13" s="41" t="s">
        <v>11</v>
      </c>
      <c r="D13" s="41"/>
      <c r="E13" s="76"/>
      <c r="F13" s="50" t="s">
        <v>9</v>
      </c>
      <c r="G13" s="77" t="s">
        <v>46</v>
      </c>
      <c r="H13" s="50" t="s">
        <v>10</v>
      </c>
      <c r="I13" s="50"/>
      <c r="J13" s="46" t="s">
        <v>3</v>
      </c>
      <c r="K13" s="47"/>
      <c r="N13" s="47"/>
    </row>
    <row r="14" spans="1:14" ht="22.5" customHeight="1">
      <c r="A14" s="39"/>
      <c r="B14" s="41"/>
      <c r="C14" s="41"/>
      <c r="D14" s="41"/>
      <c r="E14" s="76"/>
      <c r="F14" s="50" t="s">
        <v>9</v>
      </c>
      <c r="G14" s="77" t="s">
        <v>46</v>
      </c>
      <c r="H14" s="50" t="s">
        <v>10</v>
      </c>
      <c r="I14" s="50"/>
      <c r="J14" s="46" t="s">
        <v>3</v>
      </c>
      <c r="K14" s="47"/>
      <c r="N14" s="47"/>
    </row>
    <row r="15" spans="1:14" ht="22.5" customHeight="1">
      <c r="A15" s="39"/>
      <c r="B15" s="41"/>
      <c r="C15" s="41"/>
      <c r="D15" s="41"/>
      <c r="E15" s="76"/>
      <c r="F15" s="50"/>
      <c r="G15" s="78"/>
      <c r="H15" s="50"/>
      <c r="I15" s="50"/>
      <c r="J15" s="46"/>
      <c r="K15" s="47"/>
      <c r="N15" s="47"/>
    </row>
    <row r="16" spans="1:14" ht="22.5" customHeight="1">
      <c r="A16" s="39"/>
      <c r="B16" s="41"/>
      <c r="C16" s="41"/>
      <c r="D16" s="41"/>
      <c r="E16" s="41"/>
      <c r="F16" s="41"/>
      <c r="G16" s="41"/>
      <c r="H16" s="54" t="s">
        <v>43</v>
      </c>
      <c r="I16" s="48">
        <f>SUM(I8:I13)</f>
        <v>0</v>
      </c>
      <c r="J16" s="46" t="s">
        <v>3</v>
      </c>
      <c r="K16" s="47"/>
      <c r="N16" s="47"/>
    </row>
    <row r="17" spans="1:14" ht="22.5" customHeight="1">
      <c r="A17" s="39"/>
      <c r="B17" s="41"/>
      <c r="C17" s="41"/>
      <c r="D17" s="41"/>
      <c r="E17" s="41"/>
      <c r="F17" s="41"/>
      <c r="G17" s="41"/>
      <c r="H17" s="54" t="s">
        <v>44</v>
      </c>
      <c r="I17" s="48"/>
      <c r="J17" s="46" t="s">
        <v>3</v>
      </c>
      <c r="K17" s="47"/>
      <c r="N17" s="47"/>
    </row>
    <row r="18" spans="1:14" ht="22.5" customHeight="1">
      <c r="A18" s="39"/>
      <c r="B18" s="41"/>
      <c r="C18" s="41"/>
      <c r="D18" s="41"/>
      <c r="E18" s="41"/>
      <c r="F18" s="41"/>
      <c r="G18" s="54"/>
      <c r="H18" s="58"/>
      <c r="I18" s="48"/>
      <c r="J18" s="46" t="s">
        <v>3</v>
      </c>
      <c r="K18" s="47"/>
      <c r="N18" s="47"/>
    </row>
    <row r="19" spans="1:14" ht="22.5" customHeight="1">
      <c r="A19" s="59" t="s">
        <v>73</v>
      </c>
      <c r="B19" s="60"/>
      <c r="C19" s="60"/>
      <c r="D19" s="60"/>
      <c r="E19" s="60"/>
      <c r="F19" s="60"/>
      <c r="G19" s="22"/>
      <c r="H19" s="61"/>
      <c r="I19" s="79">
        <f>I16*0.1</f>
        <v>0</v>
      </c>
      <c r="J19" s="63" t="s">
        <v>38</v>
      </c>
      <c r="K19" s="47"/>
      <c r="N19" s="47"/>
    </row>
    <row r="20" spans="1:14" ht="22.5" customHeight="1">
      <c r="A20" s="59" t="s">
        <v>39</v>
      </c>
      <c r="B20" s="60"/>
      <c r="C20" s="60"/>
      <c r="D20" s="60"/>
      <c r="E20" s="60"/>
      <c r="F20" s="60"/>
      <c r="G20" s="22"/>
      <c r="H20" s="61"/>
      <c r="I20" s="79">
        <f>I16-I19</f>
        <v>0</v>
      </c>
      <c r="J20" s="63" t="s">
        <v>38</v>
      </c>
      <c r="K20" s="47"/>
      <c r="N20" s="47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7"/>
      <c r="N21" s="47"/>
    </row>
    <row r="22" spans="1:10" ht="22.5" customHeight="1">
      <c r="A22" s="64" t="s">
        <v>12</v>
      </c>
      <c r="B22" s="65"/>
      <c r="C22" s="65"/>
      <c r="D22" s="65"/>
      <c r="E22" s="41"/>
      <c r="F22" s="41"/>
      <c r="G22" s="41"/>
      <c r="H22" s="41"/>
      <c r="I22" s="41"/>
      <c r="J22" s="46"/>
    </row>
    <row r="23" spans="1:10" ht="22.5" customHeight="1">
      <c r="A23" s="39" t="s">
        <v>2</v>
      </c>
      <c r="B23" s="66" t="s">
        <v>13</v>
      </c>
      <c r="C23" s="66"/>
      <c r="D23" s="67"/>
      <c r="E23" s="67"/>
      <c r="F23" s="41"/>
      <c r="G23" s="41"/>
      <c r="H23" s="41"/>
      <c r="I23" s="41"/>
      <c r="J23" s="46"/>
    </row>
    <row r="24" spans="1:10" ht="22.5" customHeight="1">
      <c r="A24" s="39" t="s">
        <v>2</v>
      </c>
      <c r="B24" s="41" t="s">
        <v>2</v>
      </c>
      <c r="C24" s="41"/>
      <c r="D24" s="41"/>
      <c r="E24" s="41"/>
      <c r="F24" s="41"/>
      <c r="G24" s="41"/>
      <c r="H24" s="41"/>
      <c r="I24" s="41"/>
      <c r="J24" s="46"/>
    </row>
    <row r="25" spans="1:10" ht="22.5" customHeight="1">
      <c r="A25" s="39" t="s">
        <v>2</v>
      </c>
      <c r="B25" s="54" t="s">
        <v>14</v>
      </c>
      <c r="C25" s="54"/>
      <c r="D25" s="41"/>
      <c r="E25" s="41"/>
      <c r="F25" s="41"/>
      <c r="G25" s="41"/>
      <c r="H25" s="41"/>
      <c r="I25" s="41"/>
      <c r="J25" s="46"/>
    </row>
    <row r="26" spans="1:10" ht="22.5" customHeight="1">
      <c r="A26" s="39" t="s">
        <v>2</v>
      </c>
      <c r="B26" s="54" t="s">
        <v>59</v>
      </c>
      <c r="C26" s="68"/>
      <c r="D26" s="68"/>
      <c r="E26" s="68"/>
      <c r="F26" s="68"/>
      <c r="G26" s="68"/>
      <c r="H26" s="68"/>
      <c r="I26" s="68"/>
      <c r="J26" s="46"/>
    </row>
    <row r="27" spans="1:10" ht="22.5" customHeight="1">
      <c r="A27" s="39" t="s">
        <v>2</v>
      </c>
      <c r="B27" s="54" t="s">
        <v>2</v>
      </c>
      <c r="C27" s="41" t="s">
        <v>2</v>
      </c>
      <c r="D27" s="41" t="s">
        <v>2</v>
      </c>
      <c r="E27" s="41" t="s">
        <v>2</v>
      </c>
      <c r="F27" s="41" t="s">
        <v>2</v>
      </c>
      <c r="G27" s="41" t="s">
        <v>2</v>
      </c>
      <c r="H27" s="41"/>
      <c r="I27" s="41" t="s">
        <v>2</v>
      </c>
      <c r="J27" s="46" t="s">
        <v>2</v>
      </c>
    </row>
    <row r="28" spans="1:10" ht="22.5" customHeight="1">
      <c r="A28" s="39" t="s">
        <v>2</v>
      </c>
      <c r="B28" s="54" t="s">
        <v>74</v>
      </c>
      <c r="C28" s="68" t="s">
        <v>2</v>
      </c>
      <c r="D28" s="68" t="s">
        <v>2</v>
      </c>
      <c r="E28" s="68" t="s">
        <v>2</v>
      </c>
      <c r="F28" s="69" t="s">
        <v>15</v>
      </c>
      <c r="G28" s="41" t="s">
        <v>2</v>
      </c>
      <c r="H28" s="41"/>
      <c r="I28" s="41" t="s">
        <v>2</v>
      </c>
      <c r="J28" s="46" t="s">
        <v>2</v>
      </c>
    </row>
    <row r="29" spans="1:10" ht="22.5" customHeight="1">
      <c r="A29" s="39" t="s">
        <v>2</v>
      </c>
      <c r="B29" s="41" t="s">
        <v>2</v>
      </c>
      <c r="C29" s="41"/>
      <c r="D29" s="41" t="s">
        <v>2</v>
      </c>
      <c r="E29" s="41" t="s">
        <v>2</v>
      </c>
      <c r="F29" s="41" t="s">
        <v>2</v>
      </c>
      <c r="G29" s="41" t="s">
        <v>2</v>
      </c>
      <c r="H29" s="41"/>
      <c r="I29" s="41" t="s">
        <v>2</v>
      </c>
      <c r="J29" s="46" t="s">
        <v>2</v>
      </c>
    </row>
    <row r="30" spans="1:10" ht="22.5" customHeight="1">
      <c r="A30" s="39"/>
      <c r="B30" s="41" t="s">
        <v>75</v>
      </c>
      <c r="C30" s="41"/>
      <c r="D30" s="41"/>
      <c r="E30" s="41"/>
      <c r="G30" s="65"/>
      <c r="H30" s="65"/>
      <c r="I30" s="54"/>
      <c r="J30" s="46"/>
    </row>
    <row r="31" spans="1:10" ht="22.5" customHeight="1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2"/>
    </row>
  </sheetData>
  <mergeCells count="3">
    <mergeCell ref="A3:A5"/>
    <mergeCell ref="B6:D6"/>
    <mergeCell ref="B5:C5"/>
  </mergeCells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1"/>
  <headerFooter alignWithMargins="0">
    <oddHeader>&amp;L&amp;"ＭＳ ゴシック,標準"&amp;12様式４－２&amp;C&amp;"HG正楷書体-PRO,ﾒﾃﾞｨｳﾑ"&amp;14領 収 証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pane xSplit="2" ySplit="1" topLeftCell="C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H28" sqref="H28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5" width="8.69921875" style="8" bestFit="1" customWidth="1"/>
    <col min="16" max="16" width="6.8984375" style="8" bestFit="1" customWidth="1"/>
    <col min="17" max="17" width="8.09765625" style="8" bestFit="1" customWidth="1"/>
    <col min="18" max="18" width="8.69921875" style="8" bestFit="1" customWidth="1"/>
    <col min="19" max="19" width="6.8984375" style="8" bestFit="1" customWidth="1"/>
    <col min="20" max="21" width="8.09765625" style="8" bestFit="1" customWidth="1"/>
    <col min="22" max="22" width="8.69921875" style="8" customWidth="1"/>
    <col min="23" max="23" width="8.09765625" style="8" customWidth="1"/>
    <col min="24" max="16384" width="9" style="8" customWidth="1"/>
  </cols>
  <sheetData>
    <row r="1" spans="1:23" s="4" customFormat="1" ht="24.75" customHeight="1">
      <c r="A1" s="2" t="s">
        <v>16</v>
      </c>
      <c r="B1" s="1" t="s">
        <v>84</v>
      </c>
      <c r="C1" s="1" t="s">
        <v>70</v>
      </c>
      <c r="D1" s="1" t="s">
        <v>71</v>
      </c>
      <c r="E1" s="1" t="s">
        <v>85</v>
      </c>
      <c r="F1" s="1" t="s">
        <v>86</v>
      </c>
      <c r="G1" s="1" t="s">
        <v>87</v>
      </c>
      <c r="H1" s="3" t="s">
        <v>88</v>
      </c>
      <c r="I1" s="3" t="s">
        <v>89</v>
      </c>
      <c r="J1" s="1" t="s">
        <v>33</v>
      </c>
      <c r="K1" s="1" t="s">
        <v>58</v>
      </c>
      <c r="L1" s="3" t="s">
        <v>90</v>
      </c>
      <c r="M1" s="3" t="s">
        <v>91</v>
      </c>
      <c r="N1" s="3" t="s">
        <v>92</v>
      </c>
      <c r="O1" s="1" t="s">
        <v>93</v>
      </c>
      <c r="P1" s="1" t="s">
        <v>76</v>
      </c>
      <c r="Q1" s="1" t="s">
        <v>94</v>
      </c>
      <c r="R1" s="1" t="s">
        <v>31</v>
      </c>
      <c r="S1" s="1" t="s">
        <v>57</v>
      </c>
      <c r="T1" s="1" t="s">
        <v>32</v>
      </c>
      <c r="U1" s="1" t="s">
        <v>95</v>
      </c>
      <c r="V1" s="1" t="s">
        <v>96</v>
      </c>
      <c r="W1" s="1" t="s">
        <v>97</v>
      </c>
    </row>
    <row r="2" spans="1:23" ht="13.5">
      <c r="A2" s="5">
        <v>1</v>
      </c>
      <c r="B2" s="5" t="s">
        <v>77</v>
      </c>
      <c r="C2" s="5" t="s">
        <v>78</v>
      </c>
      <c r="D2" s="5" t="s">
        <v>79</v>
      </c>
      <c r="E2" s="5" t="s">
        <v>50</v>
      </c>
      <c r="F2" s="5" t="s">
        <v>80</v>
      </c>
      <c r="G2" s="5" t="s">
        <v>98</v>
      </c>
      <c r="H2" s="6">
        <v>38851</v>
      </c>
      <c r="I2" s="6"/>
      <c r="J2" s="5"/>
      <c r="K2" s="5">
        <v>1</v>
      </c>
      <c r="L2" s="5" t="s">
        <v>34</v>
      </c>
      <c r="M2" s="5" t="s">
        <v>52</v>
      </c>
      <c r="N2" s="7">
        <v>1260</v>
      </c>
      <c r="O2" s="7">
        <v>7000</v>
      </c>
      <c r="P2" s="33">
        <v>1</v>
      </c>
      <c r="Q2" s="7">
        <f aca="true" t="shared" si="0" ref="Q2:Q23">O2*P2</f>
        <v>7000</v>
      </c>
      <c r="R2" s="7">
        <v>0</v>
      </c>
      <c r="S2" s="33">
        <v>0</v>
      </c>
      <c r="T2" s="7">
        <f aca="true" t="shared" si="1" ref="T2:T23">R2*S2</f>
        <v>0</v>
      </c>
      <c r="U2" s="7">
        <f aca="true" t="shared" si="2" ref="U2:U24">SUM(N2,Q2,T2)</f>
        <v>8260</v>
      </c>
      <c r="V2" s="7">
        <f aca="true" t="shared" si="3" ref="V2:V23">U2*0.1</f>
        <v>826</v>
      </c>
      <c r="W2" s="7">
        <f aca="true" t="shared" si="4" ref="W2:W23">U2-V2</f>
        <v>7434</v>
      </c>
    </row>
    <row r="3" spans="1:23" ht="13.5">
      <c r="A3" s="5">
        <v>2</v>
      </c>
      <c r="B3" s="5" t="s">
        <v>65</v>
      </c>
      <c r="C3" s="5"/>
      <c r="D3" s="5"/>
      <c r="E3" s="5" t="s">
        <v>50</v>
      </c>
      <c r="F3" s="5" t="s">
        <v>53</v>
      </c>
      <c r="G3" s="5" t="s">
        <v>54</v>
      </c>
      <c r="H3" s="6">
        <v>37758</v>
      </c>
      <c r="I3" s="6"/>
      <c r="J3" s="5"/>
      <c r="K3" s="5">
        <v>1</v>
      </c>
      <c r="L3" s="5" t="s">
        <v>55</v>
      </c>
      <c r="M3" s="5" t="s">
        <v>52</v>
      </c>
      <c r="N3" s="7">
        <v>54300</v>
      </c>
      <c r="O3" s="7">
        <v>30000</v>
      </c>
      <c r="P3" s="33">
        <v>1</v>
      </c>
      <c r="Q3" s="7">
        <f t="shared" si="0"/>
        <v>30000</v>
      </c>
      <c r="R3" s="7">
        <v>0</v>
      </c>
      <c r="S3" s="33">
        <v>0</v>
      </c>
      <c r="T3" s="7">
        <f t="shared" si="1"/>
        <v>0</v>
      </c>
      <c r="U3" s="7">
        <f t="shared" si="2"/>
        <v>84300</v>
      </c>
      <c r="V3" s="7">
        <f t="shared" si="3"/>
        <v>8430</v>
      </c>
      <c r="W3" s="7">
        <f t="shared" si="4"/>
        <v>75870</v>
      </c>
    </row>
    <row r="4" spans="1:23" ht="13.5">
      <c r="A4" s="5">
        <v>3</v>
      </c>
      <c r="B4" s="5"/>
      <c r="C4" s="5"/>
      <c r="D4" s="5"/>
      <c r="E4" s="5"/>
      <c r="F4" s="5"/>
      <c r="G4" s="5"/>
      <c r="H4" s="6"/>
      <c r="I4" s="6"/>
      <c r="J4" s="5"/>
      <c r="K4" s="5"/>
      <c r="L4" s="5"/>
      <c r="M4" s="5"/>
      <c r="N4" s="7">
        <v>0</v>
      </c>
      <c r="O4" s="7">
        <v>0</v>
      </c>
      <c r="P4" s="33">
        <v>0</v>
      </c>
      <c r="Q4" s="7">
        <f t="shared" si="0"/>
        <v>0</v>
      </c>
      <c r="R4" s="7">
        <v>0</v>
      </c>
      <c r="S4" s="33">
        <v>0</v>
      </c>
      <c r="T4" s="7">
        <f t="shared" si="1"/>
        <v>0</v>
      </c>
      <c r="U4" s="7">
        <f t="shared" si="2"/>
        <v>0</v>
      </c>
      <c r="V4" s="7">
        <f t="shared" si="3"/>
        <v>0</v>
      </c>
      <c r="W4" s="7">
        <f t="shared" si="4"/>
        <v>0</v>
      </c>
    </row>
    <row r="5" spans="1:23" ht="13.5">
      <c r="A5" s="5">
        <v>4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7">
        <v>0</v>
      </c>
      <c r="O5" s="7">
        <v>0</v>
      </c>
      <c r="P5" s="33">
        <v>0</v>
      </c>
      <c r="Q5" s="7">
        <f t="shared" si="0"/>
        <v>0</v>
      </c>
      <c r="R5" s="7">
        <v>0</v>
      </c>
      <c r="S5" s="33">
        <v>0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</row>
    <row r="6" spans="1:23" ht="13.5">
      <c r="A6" s="5">
        <v>5</v>
      </c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7">
        <v>0</v>
      </c>
      <c r="O6" s="7">
        <v>0</v>
      </c>
      <c r="P6" s="33">
        <v>0</v>
      </c>
      <c r="Q6" s="7">
        <f t="shared" si="0"/>
        <v>0</v>
      </c>
      <c r="R6" s="7">
        <v>0</v>
      </c>
      <c r="S6" s="33">
        <v>0</v>
      </c>
      <c r="T6" s="7">
        <f t="shared" si="1"/>
        <v>0</v>
      </c>
      <c r="U6" s="7">
        <f t="shared" si="2"/>
        <v>0</v>
      </c>
      <c r="V6" s="7">
        <f t="shared" si="3"/>
        <v>0</v>
      </c>
      <c r="W6" s="7">
        <f t="shared" si="4"/>
        <v>0</v>
      </c>
    </row>
    <row r="7" spans="1:23" ht="13.5">
      <c r="A7" s="5">
        <v>6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v>0</v>
      </c>
      <c r="P7" s="33">
        <v>0</v>
      </c>
      <c r="Q7" s="7">
        <f t="shared" si="0"/>
        <v>0</v>
      </c>
      <c r="R7" s="7">
        <v>0</v>
      </c>
      <c r="S7" s="33"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</row>
    <row r="8" spans="1:23" ht="13.5">
      <c r="A8" s="5">
        <v>7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/>
      <c r="O8" s="7"/>
      <c r="P8" s="33"/>
      <c r="Q8" s="7">
        <f t="shared" si="0"/>
        <v>0</v>
      </c>
      <c r="R8" s="7"/>
      <c r="S8" s="33"/>
      <c r="T8" s="7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</row>
    <row r="9" spans="1:23" ht="13.5">
      <c r="A9" s="5">
        <v>8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/>
      <c r="P9" s="33"/>
      <c r="Q9" s="7">
        <f t="shared" si="0"/>
        <v>0</v>
      </c>
      <c r="R9" s="7"/>
      <c r="S9" s="33"/>
      <c r="T9" s="7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</row>
    <row r="10" spans="1:23" ht="13.5">
      <c r="A10" s="5">
        <v>9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/>
      <c r="P10" s="33"/>
      <c r="Q10" s="7">
        <f t="shared" si="0"/>
        <v>0</v>
      </c>
      <c r="R10" s="7"/>
      <c r="S10" s="33"/>
      <c r="T10" s="7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</row>
    <row r="11" spans="1:23" ht="13.5">
      <c r="A11" s="5">
        <v>10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/>
      <c r="P11" s="33"/>
      <c r="Q11" s="7">
        <f t="shared" si="0"/>
        <v>0</v>
      </c>
      <c r="R11" s="7"/>
      <c r="S11" s="33"/>
      <c r="T11" s="7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</row>
    <row r="12" spans="1:23" ht="13.5">
      <c r="A12" s="5">
        <v>11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/>
      <c r="P12" s="33"/>
      <c r="Q12" s="7">
        <f t="shared" si="0"/>
        <v>0</v>
      </c>
      <c r="R12" s="7"/>
      <c r="S12" s="33"/>
      <c r="T12" s="7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</row>
    <row r="13" spans="1:23" ht="13.5">
      <c r="A13" s="5">
        <v>12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/>
      <c r="P13" s="33"/>
      <c r="Q13" s="7">
        <f t="shared" si="0"/>
        <v>0</v>
      </c>
      <c r="R13" s="7"/>
      <c r="S13" s="33"/>
      <c r="T13" s="7">
        <f t="shared" si="1"/>
        <v>0</v>
      </c>
      <c r="U13" s="7">
        <f t="shared" si="2"/>
        <v>0</v>
      </c>
      <c r="V13" s="7">
        <f t="shared" si="3"/>
        <v>0</v>
      </c>
      <c r="W13" s="7">
        <f t="shared" si="4"/>
        <v>0</v>
      </c>
    </row>
    <row r="14" spans="1:23" ht="13.5">
      <c r="A14" s="5">
        <v>13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/>
      <c r="P14" s="33"/>
      <c r="Q14" s="7">
        <f t="shared" si="0"/>
        <v>0</v>
      </c>
      <c r="R14" s="7"/>
      <c r="S14" s="33"/>
      <c r="T14" s="7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</row>
    <row r="15" spans="1:23" ht="13.5">
      <c r="A15" s="5">
        <v>14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/>
      <c r="P15" s="33"/>
      <c r="Q15" s="7">
        <f t="shared" si="0"/>
        <v>0</v>
      </c>
      <c r="R15" s="7"/>
      <c r="S15" s="33"/>
      <c r="T15" s="7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</row>
    <row r="16" spans="1:23" ht="13.5">
      <c r="A16" s="5">
        <v>15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/>
      <c r="P16" s="33"/>
      <c r="Q16" s="7">
        <f t="shared" si="0"/>
        <v>0</v>
      </c>
      <c r="R16" s="7"/>
      <c r="S16" s="33"/>
      <c r="T16" s="7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</row>
    <row r="17" spans="1:23" ht="13.5">
      <c r="A17" s="5">
        <v>16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/>
      <c r="P17" s="33"/>
      <c r="Q17" s="7">
        <f t="shared" si="0"/>
        <v>0</v>
      </c>
      <c r="R17" s="7"/>
      <c r="S17" s="33"/>
      <c r="T17" s="7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</row>
    <row r="18" spans="1:23" ht="13.5">
      <c r="A18" s="5">
        <v>17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/>
      <c r="P18" s="33"/>
      <c r="Q18" s="7">
        <f t="shared" si="0"/>
        <v>0</v>
      </c>
      <c r="R18" s="7"/>
      <c r="S18" s="33"/>
      <c r="T18" s="7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</row>
    <row r="19" spans="1:23" ht="13.5">
      <c r="A19" s="5">
        <v>18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/>
      <c r="P19" s="33"/>
      <c r="Q19" s="7">
        <f t="shared" si="0"/>
        <v>0</v>
      </c>
      <c r="R19" s="7"/>
      <c r="S19" s="33"/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</row>
    <row r="20" spans="1:23" ht="13.5">
      <c r="A20" s="5">
        <v>19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5"/>
      <c r="M20" s="5"/>
      <c r="N20" s="7"/>
      <c r="O20" s="7"/>
      <c r="P20" s="33"/>
      <c r="Q20" s="7">
        <f t="shared" si="0"/>
        <v>0</v>
      </c>
      <c r="R20" s="7"/>
      <c r="S20" s="33"/>
      <c r="T20" s="7">
        <f t="shared" si="1"/>
        <v>0</v>
      </c>
      <c r="U20" s="7">
        <f t="shared" si="2"/>
        <v>0</v>
      </c>
      <c r="V20" s="7">
        <f t="shared" si="3"/>
        <v>0</v>
      </c>
      <c r="W20" s="7">
        <f t="shared" si="4"/>
        <v>0</v>
      </c>
    </row>
    <row r="21" spans="1:23" ht="13.5">
      <c r="A21" s="5">
        <v>20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5"/>
      <c r="M21" s="5"/>
      <c r="N21" s="7"/>
      <c r="O21" s="7"/>
      <c r="P21" s="33"/>
      <c r="Q21" s="7">
        <f t="shared" si="0"/>
        <v>0</v>
      </c>
      <c r="R21" s="7"/>
      <c r="S21" s="33"/>
      <c r="T21" s="7">
        <f t="shared" si="1"/>
        <v>0</v>
      </c>
      <c r="U21" s="7">
        <f t="shared" si="2"/>
        <v>0</v>
      </c>
      <c r="V21" s="7">
        <f t="shared" si="3"/>
        <v>0</v>
      </c>
      <c r="W21" s="7">
        <f t="shared" si="4"/>
        <v>0</v>
      </c>
    </row>
    <row r="22" spans="1:23" ht="13.5">
      <c r="A22" s="5">
        <v>21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5"/>
      <c r="M22" s="5"/>
      <c r="N22" s="7"/>
      <c r="O22" s="7"/>
      <c r="P22" s="33"/>
      <c r="Q22" s="7">
        <f t="shared" si="0"/>
        <v>0</v>
      </c>
      <c r="R22" s="7"/>
      <c r="S22" s="33"/>
      <c r="T22" s="7">
        <f t="shared" si="1"/>
        <v>0</v>
      </c>
      <c r="U22" s="7">
        <f t="shared" si="2"/>
        <v>0</v>
      </c>
      <c r="V22" s="7">
        <f t="shared" si="3"/>
        <v>0</v>
      </c>
      <c r="W22" s="7">
        <f t="shared" si="4"/>
        <v>0</v>
      </c>
    </row>
    <row r="23" spans="1:23" ht="13.5">
      <c r="A23" s="5">
        <v>22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5"/>
      <c r="M23" s="5"/>
      <c r="N23" s="7"/>
      <c r="O23" s="7"/>
      <c r="P23" s="33"/>
      <c r="Q23" s="7">
        <f t="shared" si="0"/>
        <v>0</v>
      </c>
      <c r="R23" s="7"/>
      <c r="S23" s="33"/>
      <c r="T23" s="7">
        <f t="shared" si="1"/>
        <v>0</v>
      </c>
      <c r="U23" s="7">
        <f t="shared" si="2"/>
        <v>0</v>
      </c>
      <c r="V23" s="7">
        <f t="shared" si="3"/>
        <v>0</v>
      </c>
      <c r="W23" s="7">
        <f t="shared" si="4"/>
        <v>0</v>
      </c>
    </row>
    <row r="24" spans="1:23" ht="13.5">
      <c r="A24" s="96" t="s">
        <v>95</v>
      </c>
      <c r="B24" s="97"/>
      <c r="C24" s="85"/>
      <c r="D24" s="85"/>
      <c r="E24" s="9"/>
      <c r="F24" s="10"/>
      <c r="G24" s="10"/>
      <c r="H24" s="10"/>
      <c r="I24" s="10"/>
      <c r="J24" s="10"/>
      <c r="K24" s="10"/>
      <c r="L24" s="10"/>
      <c r="M24" s="10"/>
      <c r="N24" s="7">
        <f>SUM(N2:N23)</f>
        <v>55560</v>
      </c>
      <c r="O24" s="7"/>
      <c r="P24" s="33">
        <f>SUM(P2:P23)</f>
        <v>2</v>
      </c>
      <c r="Q24" s="7">
        <f>SUM(Q2:Q23)</f>
        <v>37000</v>
      </c>
      <c r="R24" s="7"/>
      <c r="S24" s="33">
        <f>SUM(S2:S23)</f>
        <v>0</v>
      </c>
      <c r="T24" s="7">
        <f>SUM(T2:T23)</f>
        <v>0</v>
      </c>
      <c r="U24" s="7">
        <f t="shared" si="2"/>
        <v>92560</v>
      </c>
      <c r="V24" s="7">
        <f>SUM(V2:V23)</f>
        <v>9256</v>
      </c>
      <c r="W24" s="7">
        <f>SUM(W2:W23)</f>
        <v>83304</v>
      </c>
    </row>
    <row r="25" ht="13.5">
      <c r="U25" s="86"/>
    </row>
  </sheetData>
  <mergeCells count="1">
    <mergeCell ref="A24:B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栗原洋和</dc:creator>
  <cp:keywords/>
  <dc:description/>
  <cp:lastModifiedBy>kanaya-h</cp:lastModifiedBy>
  <cp:lastPrinted>2007-05-18T07:09:48Z</cp:lastPrinted>
  <dcterms:created xsi:type="dcterms:W3CDTF">2002-05-29T07:38:05Z</dcterms:created>
  <dcterms:modified xsi:type="dcterms:W3CDTF">2007-06-18T10:16:26Z</dcterms:modified>
  <cp:category/>
  <cp:version/>
  <cp:contentType/>
  <cp:contentStatus/>
</cp:coreProperties>
</file>